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GA\1-CCC\DCC\Divisao_de_Compra_ e_Contratos\2019\Pregões 2019\PE nº 01.2019 - Manutenção Predial\"/>
    </mc:Choice>
  </mc:AlternateContent>
  <xr:revisionPtr revIDLastSave="0" documentId="13_ncr:1_{3A46C198-DE72-46A9-9ED2-9C11DFE85243}" xr6:coauthVersionLast="40" xr6:coauthVersionMax="40" xr10:uidLastSave="{00000000-0000-0000-0000-000000000000}"/>
  <bookViews>
    <workbookView xWindow="0" yWindow="0" windowWidth="24000" windowHeight="9465" tabRatio="903" firstSheet="1" activeTab="13" xr2:uid="{00000000-000D-0000-FFFF-FFFF00000000}"/>
  </bookViews>
  <sheets>
    <sheet name="resumo geral" sheetId="22" r:id="rId1"/>
    <sheet name="resumo contínuo" sheetId="4" r:id="rId2"/>
    <sheet name="Engenheiro" sheetId="14" r:id="rId3"/>
    <sheet name="Aux Adm" sheetId="15" r:id="rId4"/>
    <sheet name="Enc Ger" sheetId="16" r:id="rId5"/>
    <sheet name="Téc Elet" sheetId="17" r:id="rId6"/>
    <sheet name="Téc Inst Hidr" sheetId="18" r:id="rId7"/>
    <sheet name="Téc telef e rede" sheetId="19" r:id="rId8"/>
    <sheet name="Téc em Refrig" sheetId="21" r:id="rId9"/>
    <sheet name="Ajud Ger de Manut" sheetId="20" r:id="rId10"/>
    <sheet name="Unif" sheetId="3" r:id="rId11"/>
    <sheet name="EPIs" sheetId="5" r:id="rId12"/>
    <sheet name="peças mat eq não Bas" sheetId="6" r:id="rId13"/>
    <sheet name="pçs mat eq" sheetId="2" r:id="rId14"/>
    <sheet name="event" sheetId="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20" l="1"/>
  <c r="C75" i="21"/>
  <c r="C38" i="17"/>
  <c r="C74" i="16"/>
  <c r="C74" i="14"/>
  <c r="C58" i="21" l="1"/>
  <c r="C43" i="18"/>
  <c r="C42" i="16"/>
  <c r="C57" i="15"/>
  <c r="D7" i="21" l="1"/>
  <c r="D8" i="21" s="1"/>
  <c r="D7" i="19"/>
  <c r="D8" i="19" s="1"/>
  <c r="D7" i="17"/>
  <c r="D8" i="17" s="1"/>
  <c r="D7" i="18" l="1"/>
  <c r="D8" i="18" s="1"/>
  <c r="E7" i="4" l="1"/>
  <c r="E6" i="4"/>
  <c r="E9" i="4"/>
  <c r="D4" i="4"/>
  <c r="D5" i="4"/>
  <c r="D6" i="4"/>
  <c r="D7" i="4"/>
  <c r="D8" i="4"/>
  <c r="D9" i="4"/>
  <c r="D10" i="4"/>
  <c r="D3" i="4"/>
  <c r="F384" i="6"/>
  <c r="H384" i="6" s="1"/>
  <c r="F383" i="6"/>
  <c r="H383" i="6" s="1"/>
  <c r="F382" i="6"/>
  <c r="H382" i="6" s="1"/>
  <c r="F381" i="6"/>
  <c r="H381" i="6" s="1"/>
  <c r="F380" i="6"/>
  <c r="H380" i="6" s="1"/>
  <c r="F379" i="6"/>
  <c r="H379" i="6" s="1"/>
  <c r="F378" i="6"/>
  <c r="H378" i="6" s="1"/>
  <c r="F377" i="6"/>
  <c r="H377" i="6" s="1"/>
  <c r="F376" i="6"/>
  <c r="H376" i="6" s="1"/>
  <c r="F375" i="6"/>
  <c r="H375" i="6" s="1"/>
  <c r="F374" i="6"/>
  <c r="H374" i="6" s="1"/>
  <c r="F373" i="6"/>
  <c r="H373" i="6" s="1"/>
  <c r="F372" i="6"/>
  <c r="H372" i="6" s="1"/>
  <c r="F371" i="6"/>
  <c r="H371" i="6" s="1"/>
  <c r="F370" i="6"/>
  <c r="H370" i="6" s="1"/>
  <c r="F369" i="6"/>
  <c r="H369" i="6" s="1"/>
  <c r="F368" i="6"/>
  <c r="H368" i="6" s="1"/>
  <c r="F367" i="6"/>
  <c r="H367" i="6" s="1"/>
  <c r="F366" i="6"/>
  <c r="H366" i="6" s="1"/>
  <c r="F365" i="6"/>
  <c r="H365" i="6" s="1"/>
  <c r="F364" i="6"/>
  <c r="H364" i="6" s="1"/>
  <c r="F363" i="6"/>
  <c r="H363" i="6" s="1"/>
  <c r="F362" i="6"/>
  <c r="H362" i="6" s="1"/>
  <c r="F361" i="6"/>
  <c r="H361" i="6" s="1"/>
  <c r="F360" i="6"/>
  <c r="H360" i="6" s="1"/>
  <c r="F359" i="6"/>
  <c r="H359" i="6" s="1"/>
  <c r="F358" i="6"/>
  <c r="H358" i="6" s="1"/>
  <c r="F357" i="6"/>
  <c r="H357" i="6" s="1"/>
  <c r="F356" i="6"/>
  <c r="H356" i="6" s="1"/>
  <c r="F355" i="6"/>
  <c r="H355" i="6" s="1"/>
  <c r="F354" i="6"/>
  <c r="H354" i="6" s="1"/>
  <c r="F353" i="6"/>
  <c r="H353" i="6" s="1"/>
  <c r="F352" i="6"/>
  <c r="H352" i="6" s="1"/>
  <c r="F351" i="6"/>
  <c r="H351" i="6" s="1"/>
  <c r="F350" i="6"/>
  <c r="H350" i="6" s="1"/>
  <c r="F349" i="6"/>
  <c r="H349" i="6" s="1"/>
  <c r="F348" i="6"/>
  <c r="H348" i="6" s="1"/>
  <c r="F347" i="6"/>
  <c r="H347" i="6" s="1"/>
  <c r="F346" i="6"/>
  <c r="H346" i="6" s="1"/>
  <c r="F345" i="6"/>
  <c r="H345" i="6" s="1"/>
  <c r="F344" i="6"/>
  <c r="H344" i="6" s="1"/>
  <c r="F343" i="6"/>
  <c r="H343" i="6" s="1"/>
  <c r="F342" i="6"/>
  <c r="H342" i="6" s="1"/>
  <c r="F341" i="6"/>
  <c r="H341" i="6" s="1"/>
  <c r="F340" i="6"/>
  <c r="H340" i="6" s="1"/>
  <c r="F339" i="6"/>
  <c r="H339" i="6" s="1"/>
  <c r="F338" i="6"/>
  <c r="H338" i="6" s="1"/>
  <c r="D11" i="20"/>
  <c r="D12" i="21"/>
  <c r="D12" i="19"/>
  <c r="D12" i="18"/>
  <c r="D12" i="17"/>
  <c r="D11" i="16"/>
  <c r="C38" i="21"/>
  <c r="C32" i="21"/>
  <c r="D11" i="21"/>
  <c r="D10" i="21"/>
  <c r="C60" i="21" l="1"/>
  <c r="C50" i="21"/>
  <c r="C62" i="21" s="1"/>
  <c r="D62" i="21" s="1"/>
  <c r="D47" i="21"/>
  <c r="D29" i="21"/>
  <c r="D60" i="21"/>
  <c r="D57" i="21"/>
  <c r="D35" i="21"/>
  <c r="D16" i="21"/>
  <c r="D26" i="21"/>
  <c r="D54" i="21"/>
  <c r="C59" i="21"/>
  <c r="D59" i="21" s="1"/>
  <c r="D25" i="21"/>
  <c r="D31" i="21"/>
  <c r="D36" i="21"/>
  <c r="C43" i="21"/>
  <c r="C61" i="21" s="1"/>
  <c r="D61" i="21" s="1"/>
  <c r="D45" i="21"/>
  <c r="D48" i="21"/>
  <c r="D53" i="21"/>
  <c r="D24" i="21"/>
  <c r="D30" i="21"/>
  <c r="D40" i="21"/>
  <c r="D52" i="21"/>
  <c r="D28" i="21"/>
  <c r="D34" i="21"/>
  <c r="D42" i="21"/>
  <c r="D56" i="21"/>
  <c r="D27" i="21"/>
  <c r="D37" i="21"/>
  <c r="D46" i="21"/>
  <c r="D49" i="21"/>
  <c r="D55" i="2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3" i="9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3" i="2"/>
  <c r="F124" i="6"/>
  <c r="H124" i="6" s="1"/>
  <c r="F27" i="6"/>
  <c r="H27" i="6" s="1"/>
  <c r="F28" i="6"/>
  <c r="H28" i="6" s="1"/>
  <c r="F29" i="6"/>
  <c r="H29" i="6" s="1"/>
  <c r="F30" i="6"/>
  <c r="H30" i="6" s="1"/>
  <c r="F31" i="6"/>
  <c r="H31" i="6" s="1"/>
  <c r="F32" i="6"/>
  <c r="H32" i="6" s="1"/>
  <c r="F33" i="6"/>
  <c r="H33" i="6" s="1"/>
  <c r="F34" i="6"/>
  <c r="H34" i="6" s="1"/>
  <c r="F35" i="6"/>
  <c r="H35" i="6" s="1"/>
  <c r="F36" i="6"/>
  <c r="H36" i="6" s="1"/>
  <c r="F37" i="6"/>
  <c r="H37" i="6" s="1"/>
  <c r="F38" i="6"/>
  <c r="H38" i="6" s="1"/>
  <c r="F39" i="6"/>
  <c r="H39" i="6" s="1"/>
  <c r="F40" i="6"/>
  <c r="H40" i="6" s="1"/>
  <c r="F41" i="6"/>
  <c r="H41" i="6" s="1"/>
  <c r="F42" i="6"/>
  <c r="H42" i="6" s="1"/>
  <c r="F43" i="6"/>
  <c r="H43" i="6" s="1"/>
  <c r="F44" i="6"/>
  <c r="H44" i="6" s="1"/>
  <c r="F45" i="6"/>
  <c r="H45" i="6" s="1"/>
  <c r="F46" i="6"/>
  <c r="H46" i="6" s="1"/>
  <c r="F47" i="6"/>
  <c r="H47" i="6" s="1"/>
  <c r="F48" i="6"/>
  <c r="H48" i="6" s="1"/>
  <c r="F49" i="6"/>
  <c r="H49" i="6" s="1"/>
  <c r="F50" i="6"/>
  <c r="H50" i="6" s="1"/>
  <c r="F51" i="6"/>
  <c r="H51" i="6" s="1"/>
  <c r="F52" i="6"/>
  <c r="H52" i="6" s="1"/>
  <c r="F53" i="6"/>
  <c r="H53" i="6" s="1"/>
  <c r="F54" i="6"/>
  <c r="H54" i="6" s="1"/>
  <c r="F55" i="6"/>
  <c r="H55" i="6" s="1"/>
  <c r="F56" i="6"/>
  <c r="H56" i="6" s="1"/>
  <c r="F57" i="6"/>
  <c r="H57" i="6" s="1"/>
  <c r="F58" i="6"/>
  <c r="H58" i="6" s="1"/>
  <c r="F59" i="6"/>
  <c r="H59" i="6" s="1"/>
  <c r="F60" i="6"/>
  <c r="H60" i="6" s="1"/>
  <c r="F61" i="6"/>
  <c r="H61" i="6" s="1"/>
  <c r="F62" i="6"/>
  <c r="H62" i="6" s="1"/>
  <c r="F63" i="6"/>
  <c r="H63" i="6" s="1"/>
  <c r="F64" i="6"/>
  <c r="H64" i="6" s="1"/>
  <c r="F65" i="6"/>
  <c r="H65" i="6" s="1"/>
  <c r="F66" i="6"/>
  <c r="H66" i="6" s="1"/>
  <c r="F67" i="6"/>
  <c r="H67" i="6" s="1"/>
  <c r="F68" i="6"/>
  <c r="H68" i="6" s="1"/>
  <c r="F69" i="6"/>
  <c r="H69" i="6" s="1"/>
  <c r="F70" i="6"/>
  <c r="H70" i="6" s="1"/>
  <c r="F71" i="6"/>
  <c r="H71" i="6" s="1"/>
  <c r="F72" i="6"/>
  <c r="H72" i="6" s="1"/>
  <c r="F73" i="6"/>
  <c r="H73" i="6" s="1"/>
  <c r="F74" i="6"/>
  <c r="H74" i="6" s="1"/>
  <c r="F75" i="6"/>
  <c r="H75" i="6" s="1"/>
  <c r="F76" i="6"/>
  <c r="H76" i="6" s="1"/>
  <c r="F77" i="6"/>
  <c r="H77" i="6" s="1"/>
  <c r="F78" i="6"/>
  <c r="H78" i="6" s="1"/>
  <c r="F79" i="6"/>
  <c r="H79" i="6" s="1"/>
  <c r="F80" i="6"/>
  <c r="H80" i="6" s="1"/>
  <c r="F81" i="6"/>
  <c r="H81" i="6" s="1"/>
  <c r="F82" i="6"/>
  <c r="H82" i="6" s="1"/>
  <c r="F83" i="6"/>
  <c r="H83" i="6" s="1"/>
  <c r="F84" i="6"/>
  <c r="H84" i="6" s="1"/>
  <c r="F85" i="6"/>
  <c r="H85" i="6" s="1"/>
  <c r="F86" i="6"/>
  <c r="H86" i="6" s="1"/>
  <c r="F87" i="6"/>
  <c r="H87" i="6" s="1"/>
  <c r="F88" i="6"/>
  <c r="H88" i="6" s="1"/>
  <c r="F89" i="6"/>
  <c r="H89" i="6" s="1"/>
  <c r="F90" i="6"/>
  <c r="H90" i="6" s="1"/>
  <c r="F91" i="6"/>
  <c r="H91" i="6" s="1"/>
  <c r="F92" i="6"/>
  <c r="H92" i="6" s="1"/>
  <c r="F93" i="6"/>
  <c r="H93" i="6" s="1"/>
  <c r="F94" i="6"/>
  <c r="H94" i="6" s="1"/>
  <c r="F95" i="6"/>
  <c r="H95" i="6" s="1"/>
  <c r="F96" i="6"/>
  <c r="H96" i="6" s="1"/>
  <c r="F97" i="6"/>
  <c r="H97" i="6" s="1"/>
  <c r="F98" i="6"/>
  <c r="H98" i="6" s="1"/>
  <c r="F99" i="6"/>
  <c r="H99" i="6" s="1"/>
  <c r="F100" i="6"/>
  <c r="H100" i="6" s="1"/>
  <c r="F101" i="6"/>
  <c r="H101" i="6" s="1"/>
  <c r="F102" i="6"/>
  <c r="H102" i="6" s="1"/>
  <c r="F103" i="6"/>
  <c r="H103" i="6" s="1"/>
  <c r="F104" i="6"/>
  <c r="H104" i="6" s="1"/>
  <c r="F105" i="6"/>
  <c r="H105" i="6" s="1"/>
  <c r="F106" i="6"/>
  <c r="H106" i="6" s="1"/>
  <c r="F107" i="6"/>
  <c r="H107" i="6" s="1"/>
  <c r="F108" i="6"/>
  <c r="H108" i="6" s="1"/>
  <c r="F109" i="6"/>
  <c r="H109" i="6" s="1"/>
  <c r="F110" i="6"/>
  <c r="H110" i="6" s="1"/>
  <c r="F111" i="6"/>
  <c r="H111" i="6" s="1"/>
  <c r="F112" i="6"/>
  <c r="H112" i="6" s="1"/>
  <c r="F113" i="6"/>
  <c r="H113" i="6" s="1"/>
  <c r="F114" i="6"/>
  <c r="H114" i="6" s="1"/>
  <c r="F115" i="6"/>
  <c r="H115" i="6" s="1"/>
  <c r="F116" i="6"/>
  <c r="H116" i="6" s="1"/>
  <c r="F117" i="6"/>
  <c r="H117" i="6" s="1"/>
  <c r="F118" i="6"/>
  <c r="H118" i="6" s="1"/>
  <c r="F119" i="6"/>
  <c r="H119" i="6" s="1"/>
  <c r="F120" i="6"/>
  <c r="H120" i="6" s="1"/>
  <c r="F121" i="6"/>
  <c r="H121" i="6" s="1"/>
  <c r="F122" i="6"/>
  <c r="H122" i="6" s="1"/>
  <c r="F123" i="6"/>
  <c r="H123" i="6" s="1"/>
  <c r="F125" i="6"/>
  <c r="H125" i="6" s="1"/>
  <c r="F126" i="6"/>
  <c r="H126" i="6" s="1"/>
  <c r="F127" i="6"/>
  <c r="H127" i="6" s="1"/>
  <c r="F128" i="6"/>
  <c r="H128" i="6" s="1"/>
  <c r="F129" i="6"/>
  <c r="H129" i="6" s="1"/>
  <c r="F130" i="6"/>
  <c r="H130" i="6" s="1"/>
  <c r="F131" i="6"/>
  <c r="H131" i="6" s="1"/>
  <c r="F132" i="6"/>
  <c r="H132" i="6" s="1"/>
  <c r="F133" i="6"/>
  <c r="H133" i="6" s="1"/>
  <c r="F134" i="6"/>
  <c r="H134" i="6" s="1"/>
  <c r="F135" i="6"/>
  <c r="H135" i="6" s="1"/>
  <c r="F136" i="6"/>
  <c r="H136" i="6" s="1"/>
  <c r="F137" i="6"/>
  <c r="H137" i="6" s="1"/>
  <c r="F138" i="6"/>
  <c r="H138" i="6" s="1"/>
  <c r="F139" i="6"/>
  <c r="H139" i="6" s="1"/>
  <c r="F140" i="6"/>
  <c r="H140" i="6" s="1"/>
  <c r="F141" i="6"/>
  <c r="H141" i="6" s="1"/>
  <c r="F142" i="6"/>
  <c r="H142" i="6" s="1"/>
  <c r="F143" i="6"/>
  <c r="H143" i="6" s="1"/>
  <c r="F144" i="6"/>
  <c r="H144" i="6" s="1"/>
  <c r="F145" i="6"/>
  <c r="H145" i="6" s="1"/>
  <c r="F146" i="6"/>
  <c r="H146" i="6" s="1"/>
  <c r="F147" i="6"/>
  <c r="H147" i="6" s="1"/>
  <c r="F148" i="6"/>
  <c r="H148" i="6" s="1"/>
  <c r="F149" i="6"/>
  <c r="H149" i="6" s="1"/>
  <c r="F150" i="6"/>
  <c r="H150" i="6" s="1"/>
  <c r="F151" i="6"/>
  <c r="H151" i="6" s="1"/>
  <c r="F152" i="6"/>
  <c r="H152" i="6" s="1"/>
  <c r="F153" i="6"/>
  <c r="H153" i="6" s="1"/>
  <c r="F154" i="6"/>
  <c r="H154" i="6" s="1"/>
  <c r="F155" i="6"/>
  <c r="H155" i="6" s="1"/>
  <c r="F156" i="6"/>
  <c r="H156" i="6" s="1"/>
  <c r="F157" i="6"/>
  <c r="H157" i="6" s="1"/>
  <c r="F158" i="6"/>
  <c r="H158" i="6" s="1"/>
  <c r="F159" i="6"/>
  <c r="H159" i="6" s="1"/>
  <c r="F160" i="6"/>
  <c r="H160" i="6" s="1"/>
  <c r="F161" i="6"/>
  <c r="H161" i="6" s="1"/>
  <c r="F162" i="6"/>
  <c r="H162" i="6" s="1"/>
  <c r="F163" i="6"/>
  <c r="H163" i="6" s="1"/>
  <c r="F164" i="6"/>
  <c r="H164" i="6" s="1"/>
  <c r="F165" i="6"/>
  <c r="H165" i="6" s="1"/>
  <c r="F166" i="6"/>
  <c r="H166" i="6" s="1"/>
  <c r="F167" i="6"/>
  <c r="H167" i="6" s="1"/>
  <c r="F168" i="6"/>
  <c r="H168" i="6" s="1"/>
  <c r="F169" i="6"/>
  <c r="H169" i="6" s="1"/>
  <c r="F170" i="6"/>
  <c r="H170" i="6" s="1"/>
  <c r="F171" i="6"/>
  <c r="H171" i="6" s="1"/>
  <c r="F172" i="6"/>
  <c r="H172" i="6" s="1"/>
  <c r="F173" i="6"/>
  <c r="H173" i="6" s="1"/>
  <c r="F174" i="6"/>
  <c r="H174" i="6" s="1"/>
  <c r="F175" i="6"/>
  <c r="H175" i="6" s="1"/>
  <c r="F176" i="6"/>
  <c r="H176" i="6" s="1"/>
  <c r="F177" i="6"/>
  <c r="H177" i="6" s="1"/>
  <c r="F178" i="6"/>
  <c r="H178" i="6" s="1"/>
  <c r="F179" i="6"/>
  <c r="H179" i="6" s="1"/>
  <c r="F180" i="6"/>
  <c r="H180" i="6" s="1"/>
  <c r="F181" i="6"/>
  <c r="H181" i="6" s="1"/>
  <c r="F182" i="6"/>
  <c r="H182" i="6" s="1"/>
  <c r="F183" i="6"/>
  <c r="H183" i="6" s="1"/>
  <c r="F184" i="6"/>
  <c r="H184" i="6" s="1"/>
  <c r="F185" i="6"/>
  <c r="H185" i="6" s="1"/>
  <c r="F186" i="6"/>
  <c r="H186" i="6" s="1"/>
  <c r="F187" i="6"/>
  <c r="H187" i="6" s="1"/>
  <c r="F188" i="6"/>
  <c r="H188" i="6" s="1"/>
  <c r="F189" i="6"/>
  <c r="H189" i="6" s="1"/>
  <c r="F190" i="6"/>
  <c r="H190" i="6" s="1"/>
  <c r="F191" i="6"/>
  <c r="H191" i="6" s="1"/>
  <c r="F192" i="6"/>
  <c r="H192" i="6" s="1"/>
  <c r="F193" i="6"/>
  <c r="H193" i="6" s="1"/>
  <c r="F194" i="6"/>
  <c r="H194" i="6" s="1"/>
  <c r="F195" i="6"/>
  <c r="H195" i="6" s="1"/>
  <c r="F196" i="6"/>
  <c r="H196" i="6" s="1"/>
  <c r="F197" i="6"/>
  <c r="H197" i="6" s="1"/>
  <c r="F198" i="6"/>
  <c r="H198" i="6" s="1"/>
  <c r="F199" i="6"/>
  <c r="H199" i="6" s="1"/>
  <c r="F200" i="6"/>
  <c r="H200" i="6" s="1"/>
  <c r="F201" i="6"/>
  <c r="H201" i="6" s="1"/>
  <c r="F202" i="6"/>
  <c r="H202" i="6" s="1"/>
  <c r="F203" i="6"/>
  <c r="H203" i="6" s="1"/>
  <c r="F204" i="6"/>
  <c r="H204" i="6" s="1"/>
  <c r="F205" i="6"/>
  <c r="H205" i="6" s="1"/>
  <c r="F206" i="6"/>
  <c r="H206" i="6" s="1"/>
  <c r="F207" i="6"/>
  <c r="H207" i="6" s="1"/>
  <c r="F208" i="6"/>
  <c r="H208" i="6" s="1"/>
  <c r="F209" i="6"/>
  <c r="H209" i="6" s="1"/>
  <c r="F210" i="6"/>
  <c r="H210" i="6" s="1"/>
  <c r="F211" i="6"/>
  <c r="H211" i="6" s="1"/>
  <c r="F212" i="6"/>
  <c r="H212" i="6" s="1"/>
  <c r="F213" i="6"/>
  <c r="H213" i="6" s="1"/>
  <c r="F214" i="6"/>
  <c r="H214" i="6" s="1"/>
  <c r="F215" i="6"/>
  <c r="H215" i="6" s="1"/>
  <c r="F216" i="6"/>
  <c r="H216" i="6" s="1"/>
  <c r="F217" i="6"/>
  <c r="H217" i="6" s="1"/>
  <c r="F218" i="6"/>
  <c r="H218" i="6" s="1"/>
  <c r="F219" i="6"/>
  <c r="H219" i="6" s="1"/>
  <c r="F220" i="6"/>
  <c r="H220" i="6" s="1"/>
  <c r="F221" i="6"/>
  <c r="H221" i="6" s="1"/>
  <c r="F222" i="6"/>
  <c r="H222" i="6" s="1"/>
  <c r="F223" i="6"/>
  <c r="H223" i="6" s="1"/>
  <c r="F224" i="6"/>
  <c r="H224" i="6" s="1"/>
  <c r="F225" i="6"/>
  <c r="H225" i="6" s="1"/>
  <c r="F226" i="6"/>
  <c r="H226" i="6" s="1"/>
  <c r="F227" i="6"/>
  <c r="H227" i="6" s="1"/>
  <c r="F228" i="6"/>
  <c r="H228" i="6" s="1"/>
  <c r="F229" i="6"/>
  <c r="H229" i="6" s="1"/>
  <c r="F230" i="6"/>
  <c r="H230" i="6" s="1"/>
  <c r="F231" i="6"/>
  <c r="H231" i="6" s="1"/>
  <c r="F232" i="6"/>
  <c r="H232" i="6" s="1"/>
  <c r="F233" i="6"/>
  <c r="H233" i="6" s="1"/>
  <c r="F234" i="6"/>
  <c r="H234" i="6" s="1"/>
  <c r="F235" i="6"/>
  <c r="H235" i="6" s="1"/>
  <c r="F236" i="6"/>
  <c r="H236" i="6" s="1"/>
  <c r="F237" i="6"/>
  <c r="H237" i="6" s="1"/>
  <c r="F238" i="6"/>
  <c r="H238" i="6" s="1"/>
  <c r="F239" i="6"/>
  <c r="H239" i="6" s="1"/>
  <c r="F240" i="6"/>
  <c r="H240" i="6" s="1"/>
  <c r="F241" i="6"/>
  <c r="H241" i="6" s="1"/>
  <c r="F242" i="6"/>
  <c r="H242" i="6" s="1"/>
  <c r="F243" i="6"/>
  <c r="H243" i="6" s="1"/>
  <c r="F244" i="6"/>
  <c r="H244" i="6" s="1"/>
  <c r="F245" i="6"/>
  <c r="H245" i="6" s="1"/>
  <c r="F246" i="6"/>
  <c r="H246" i="6" s="1"/>
  <c r="F247" i="6"/>
  <c r="H247" i="6" s="1"/>
  <c r="F248" i="6"/>
  <c r="H248" i="6" s="1"/>
  <c r="F249" i="6"/>
  <c r="H249" i="6" s="1"/>
  <c r="F250" i="6"/>
  <c r="H250" i="6" s="1"/>
  <c r="F251" i="6"/>
  <c r="H251" i="6" s="1"/>
  <c r="F252" i="6"/>
  <c r="H252" i="6" s="1"/>
  <c r="F253" i="6"/>
  <c r="H253" i="6" s="1"/>
  <c r="F254" i="6"/>
  <c r="H254" i="6" s="1"/>
  <c r="F255" i="6"/>
  <c r="H255" i="6" s="1"/>
  <c r="F256" i="6"/>
  <c r="H256" i="6" s="1"/>
  <c r="F257" i="6"/>
  <c r="H257" i="6" s="1"/>
  <c r="F258" i="6"/>
  <c r="H258" i="6" s="1"/>
  <c r="F259" i="6"/>
  <c r="H259" i="6" s="1"/>
  <c r="F260" i="6"/>
  <c r="H260" i="6" s="1"/>
  <c r="F261" i="6"/>
  <c r="H261" i="6" s="1"/>
  <c r="F262" i="6"/>
  <c r="H262" i="6" s="1"/>
  <c r="F263" i="6"/>
  <c r="H263" i="6" s="1"/>
  <c r="F264" i="6"/>
  <c r="H264" i="6" s="1"/>
  <c r="F265" i="6"/>
  <c r="H265" i="6" s="1"/>
  <c r="F266" i="6"/>
  <c r="H266" i="6" s="1"/>
  <c r="F267" i="6"/>
  <c r="H267" i="6" s="1"/>
  <c r="F268" i="6"/>
  <c r="H268" i="6" s="1"/>
  <c r="F269" i="6"/>
  <c r="H269" i="6" s="1"/>
  <c r="F270" i="6"/>
  <c r="H270" i="6" s="1"/>
  <c r="F271" i="6"/>
  <c r="H271" i="6" s="1"/>
  <c r="F272" i="6"/>
  <c r="H272" i="6" s="1"/>
  <c r="F273" i="6"/>
  <c r="H273" i="6" s="1"/>
  <c r="F274" i="6"/>
  <c r="H274" i="6" s="1"/>
  <c r="F275" i="6"/>
  <c r="H275" i="6" s="1"/>
  <c r="F276" i="6"/>
  <c r="H276" i="6" s="1"/>
  <c r="F277" i="6"/>
  <c r="H277" i="6" s="1"/>
  <c r="F278" i="6"/>
  <c r="H278" i="6" s="1"/>
  <c r="F279" i="6"/>
  <c r="H279" i="6" s="1"/>
  <c r="F280" i="6"/>
  <c r="H280" i="6" s="1"/>
  <c r="F281" i="6"/>
  <c r="H281" i="6" s="1"/>
  <c r="F282" i="6"/>
  <c r="H282" i="6" s="1"/>
  <c r="F283" i="6"/>
  <c r="H283" i="6" s="1"/>
  <c r="F284" i="6"/>
  <c r="H284" i="6" s="1"/>
  <c r="F285" i="6"/>
  <c r="H285" i="6" s="1"/>
  <c r="F286" i="6"/>
  <c r="H286" i="6" s="1"/>
  <c r="F287" i="6"/>
  <c r="H287" i="6" s="1"/>
  <c r="F288" i="6"/>
  <c r="H288" i="6" s="1"/>
  <c r="F289" i="6"/>
  <c r="H289" i="6" s="1"/>
  <c r="F290" i="6"/>
  <c r="H290" i="6" s="1"/>
  <c r="F291" i="6"/>
  <c r="H291" i="6" s="1"/>
  <c r="F292" i="6"/>
  <c r="H292" i="6" s="1"/>
  <c r="F293" i="6"/>
  <c r="H293" i="6" s="1"/>
  <c r="F294" i="6"/>
  <c r="H294" i="6" s="1"/>
  <c r="F295" i="6"/>
  <c r="H295" i="6" s="1"/>
  <c r="F296" i="6"/>
  <c r="H296" i="6" s="1"/>
  <c r="F297" i="6"/>
  <c r="H297" i="6" s="1"/>
  <c r="F298" i="6"/>
  <c r="H298" i="6" s="1"/>
  <c r="F299" i="6"/>
  <c r="H299" i="6" s="1"/>
  <c r="F300" i="6"/>
  <c r="H300" i="6" s="1"/>
  <c r="F301" i="6"/>
  <c r="H301" i="6" s="1"/>
  <c r="F302" i="6"/>
  <c r="H302" i="6" s="1"/>
  <c r="F303" i="6"/>
  <c r="H303" i="6" s="1"/>
  <c r="F304" i="6"/>
  <c r="H304" i="6" s="1"/>
  <c r="F305" i="6"/>
  <c r="H305" i="6" s="1"/>
  <c r="F306" i="6"/>
  <c r="H306" i="6" s="1"/>
  <c r="F307" i="6"/>
  <c r="H307" i="6" s="1"/>
  <c r="F308" i="6"/>
  <c r="H308" i="6" s="1"/>
  <c r="F309" i="6"/>
  <c r="H309" i="6" s="1"/>
  <c r="F310" i="6"/>
  <c r="H310" i="6" s="1"/>
  <c r="F311" i="6"/>
  <c r="H311" i="6" s="1"/>
  <c r="F312" i="6"/>
  <c r="H312" i="6" s="1"/>
  <c r="F313" i="6"/>
  <c r="H313" i="6" s="1"/>
  <c r="F314" i="6"/>
  <c r="H314" i="6" s="1"/>
  <c r="F315" i="6"/>
  <c r="H315" i="6" s="1"/>
  <c r="F316" i="6"/>
  <c r="H316" i="6" s="1"/>
  <c r="F317" i="6"/>
  <c r="H317" i="6" s="1"/>
  <c r="F318" i="6"/>
  <c r="H318" i="6" s="1"/>
  <c r="F319" i="6"/>
  <c r="H319" i="6" s="1"/>
  <c r="F320" i="6"/>
  <c r="H320" i="6" s="1"/>
  <c r="F321" i="6"/>
  <c r="H321" i="6" s="1"/>
  <c r="F322" i="6"/>
  <c r="H322" i="6" s="1"/>
  <c r="F323" i="6"/>
  <c r="H323" i="6" s="1"/>
  <c r="F324" i="6"/>
  <c r="H324" i="6" s="1"/>
  <c r="F325" i="6"/>
  <c r="H325" i="6" s="1"/>
  <c r="F326" i="6"/>
  <c r="H326" i="6" s="1"/>
  <c r="F327" i="6"/>
  <c r="H327" i="6" s="1"/>
  <c r="F328" i="6"/>
  <c r="H328" i="6" s="1"/>
  <c r="F329" i="6"/>
  <c r="H329" i="6" s="1"/>
  <c r="F330" i="6"/>
  <c r="H330" i="6" s="1"/>
  <c r="F331" i="6"/>
  <c r="H331" i="6" s="1"/>
  <c r="F332" i="6"/>
  <c r="H332" i="6" s="1"/>
  <c r="F333" i="6"/>
  <c r="H333" i="6" s="1"/>
  <c r="F334" i="6"/>
  <c r="H334" i="6" s="1"/>
  <c r="F335" i="6"/>
  <c r="H335" i="6" s="1"/>
  <c r="F336" i="6"/>
  <c r="H336" i="6" s="1"/>
  <c r="F337" i="6"/>
  <c r="H337" i="6" s="1"/>
  <c r="D32" i="21" l="1"/>
  <c r="D41" i="21"/>
  <c r="D43" i="21" s="1"/>
  <c r="D38" i="21"/>
  <c r="D50" i="21"/>
  <c r="C63" i="21"/>
  <c r="C64" i="21" s="1"/>
  <c r="D58" i="21"/>
  <c r="D63" i="21" s="1"/>
  <c r="F110" i="2"/>
  <c r="F112" i="2" s="1"/>
  <c r="F4" i="6"/>
  <c r="H4" i="6" s="1"/>
  <c r="G6" i="3"/>
  <c r="G7" i="3"/>
  <c r="G8" i="3"/>
  <c r="G9" i="3"/>
  <c r="G5" i="3"/>
  <c r="G6" i="5"/>
  <c r="G7" i="5"/>
  <c r="G8" i="5"/>
  <c r="G9" i="5"/>
  <c r="G10" i="5"/>
  <c r="G11" i="5"/>
  <c r="G5" i="5"/>
  <c r="J4" i="9"/>
  <c r="L4" i="9" s="1"/>
  <c r="J5" i="9"/>
  <c r="L5" i="9" s="1"/>
  <c r="J8" i="9"/>
  <c r="L8" i="9" s="1"/>
  <c r="J9" i="9"/>
  <c r="L9" i="9" s="1"/>
  <c r="J10" i="9"/>
  <c r="L10" i="9" s="1"/>
  <c r="J14" i="9"/>
  <c r="L14" i="9" s="1"/>
  <c r="J18" i="9"/>
  <c r="L18" i="9" s="1"/>
  <c r="J19" i="9"/>
  <c r="L19" i="9" s="1"/>
  <c r="J20" i="9"/>
  <c r="L20" i="9" s="1"/>
  <c r="J21" i="9"/>
  <c r="L21" i="9" s="1"/>
  <c r="J22" i="9"/>
  <c r="L22" i="9" s="1"/>
  <c r="J23" i="9"/>
  <c r="L23" i="9" s="1"/>
  <c r="J24" i="9"/>
  <c r="L24" i="9" s="1"/>
  <c r="J6" i="9"/>
  <c r="L6" i="9" s="1"/>
  <c r="J12" i="9"/>
  <c r="L12" i="9" s="1"/>
  <c r="J15" i="9"/>
  <c r="L15" i="9" s="1"/>
  <c r="J16" i="9"/>
  <c r="L16" i="9" s="1"/>
  <c r="J17" i="9"/>
  <c r="L17" i="9" s="1"/>
  <c r="E3" i="4"/>
  <c r="F113" i="2" l="1"/>
  <c r="F114" i="2" s="1"/>
  <c r="F116" i="2" s="1"/>
  <c r="D64" i="21"/>
  <c r="G12" i="5"/>
  <c r="D19" i="21" s="1"/>
  <c r="C74" i="20"/>
  <c r="C57" i="20"/>
  <c r="C31" i="20"/>
  <c r="D10" i="20"/>
  <c r="D9" i="20"/>
  <c r="D7" i="20"/>
  <c r="E10" i="4" s="1"/>
  <c r="C75" i="19"/>
  <c r="C58" i="19"/>
  <c r="C32" i="19"/>
  <c r="D11" i="19"/>
  <c r="D10" i="19"/>
  <c r="E8" i="4"/>
  <c r="C75" i="18"/>
  <c r="C58" i="18"/>
  <c r="C38" i="18"/>
  <c r="C32" i="18"/>
  <c r="D11" i="18"/>
  <c r="D10" i="18"/>
  <c r="D28" i="18"/>
  <c r="D10" i="17"/>
  <c r="D16" i="17" s="1"/>
  <c r="D11" i="15"/>
  <c r="D9" i="15"/>
  <c r="D9" i="16"/>
  <c r="C75" i="17"/>
  <c r="C58" i="17"/>
  <c r="C32" i="17"/>
  <c r="D11" i="17"/>
  <c r="C57" i="16"/>
  <c r="C31" i="16"/>
  <c r="D10" i="16"/>
  <c r="D7" i="16"/>
  <c r="E5" i="4" s="1"/>
  <c r="D12" i="14"/>
  <c r="C74" i="15"/>
  <c r="C31" i="15"/>
  <c r="D10" i="15"/>
  <c r="D7" i="15"/>
  <c r="E4" i="4" s="1"/>
  <c r="C57" i="14"/>
  <c r="D20" i="14"/>
  <c r="D8" i="14"/>
  <c r="C60" i="18" l="1"/>
  <c r="C58" i="14"/>
  <c r="D58" i="14" s="1"/>
  <c r="D20" i="21"/>
  <c r="D20" i="19"/>
  <c r="D19" i="20"/>
  <c r="D19" i="15"/>
  <c r="D19" i="16"/>
  <c r="D20" i="17"/>
  <c r="D20" i="18"/>
  <c r="C38" i="19"/>
  <c r="C60" i="19" s="1"/>
  <c r="D60" i="19" s="1"/>
  <c r="D42" i="18"/>
  <c r="C59" i="20"/>
  <c r="D59" i="20" s="1"/>
  <c r="D18" i="16"/>
  <c r="D18" i="15"/>
  <c r="D18" i="20"/>
  <c r="D19" i="19"/>
  <c r="D19" i="18"/>
  <c r="D19" i="17"/>
  <c r="D16" i="19"/>
  <c r="D34" i="18"/>
  <c r="C49" i="14"/>
  <c r="C61" i="14" s="1"/>
  <c r="D61" i="14" s="1"/>
  <c r="C49" i="15"/>
  <c r="C61" i="15" s="1"/>
  <c r="D61" i="15" s="1"/>
  <c r="D35" i="16"/>
  <c r="C50" i="17"/>
  <c r="C62" i="17" s="1"/>
  <c r="D62" i="17" s="1"/>
  <c r="D26" i="18"/>
  <c r="C50" i="18"/>
  <c r="C62" i="18" s="1"/>
  <c r="D62" i="18" s="1"/>
  <c r="C50" i="19"/>
  <c r="C62" i="19" s="1"/>
  <c r="D62" i="19" s="1"/>
  <c r="D16" i="18"/>
  <c r="C49" i="20"/>
  <c r="C61" i="20" s="1"/>
  <c r="D61" i="20" s="1"/>
  <c r="C60" i="17"/>
  <c r="D60" i="17" s="1"/>
  <c r="F6" i="6"/>
  <c r="H6" i="6" s="1"/>
  <c r="F5" i="6"/>
  <c r="H5" i="6" s="1"/>
  <c r="F7" i="6"/>
  <c r="H7" i="6" s="1"/>
  <c r="D25" i="20"/>
  <c r="D15" i="20"/>
  <c r="D53" i="20"/>
  <c r="C58" i="20"/>
  <c r="D58" i="20" s="1"/>
  <c r="D24" i="20"/>
  <c r="D30" i="20"/>
  <c r="D35" i="20"/>
  <c r="C42" i="20"/>
  <c r="C60" i="20" s="1"/>
  <c r="D44" i="20"/>
  <c r="D47" i="20"/>
  <c r="D52" i="20"/>
  <c r="D23" i="20"/>
  <c r="D29" i="20"/>
  <c r="D39" i="20"/>
  <c r="D51" i="20"/>
  <c r="D28" i="20"/>
  <c r="D34" i="20"/>
  <c r="D46" i="20"/>
  <c r="D56" i="20"/>
  <c r="D27" i="20"/>
  <c r="D33" i="20"/>
  <c r="D41" i="20"/>
  <c r="D55" i="20"/>
  <c r="D26" i="20"/>
  <c r="D36" i="20"/>
  <c r="D45" i="20"/>
  <c r="D48" i="20"/>
  <c r="D54" i="20"/>
  <c r="D26" i="19"/>
  <c r="D54" i="19"/>
  <c r="C59" i="19"/>
  <c r="D59" i="19" s="1"/>
  <c r="D25" i="19"/>
  <c r="D31" i="19"/>
  <c r="D36" i="19"/>
  <c r="C43" i="19"/>
  <c r="C61" i="19" s="1"/>
  <c r="D61" i="19" s="1"/>
  <c r="D45" i="19"/>
  <c r="D48" i="19"/>
  <c r="D53" i="19"/>
  <c r="D24" i="19"/>
  <c r="D30" i="19"/>
  <c r="D40" i="19"/>
  <c r="D52" i="19"/>
  <c r="D29" i="19"/>
  <c r="D35" i="19"/>
  <c r="D47" i="19"/>
  <c r="D57" i="19"/>
  <c r="D28" i="19"/>
  <c r="D34" i="19"/>
  <c r="D42" i="19"/>
  <c r="D56" i="19"/>
  <c r="D27" i="19"/>
  <c r="D37" i="19"/>
  <c r="D46" i="19"/>
  <c r="D49" i="19"/>
  <c r="D55" i="19"/>
  <c r="D54" i="18"/>
  <c r="C59" i="18"/>
  <c r="D59" i="18" s="1"/>
  <c r="D25" i="18"/>
  <c r="D31" i="18"/>
  <c r="D36" i="18"/>
  <c r="C61" i="18"/>
  <c r="D61" i="18" s="1"/>
  <c r="D45" i="18"/>
  <c r="D48" i="18"/>
  <c r="D53" i="18"/>
  <c r="D24" i="18"/>
  <c r="D30" i="18"/>
  <c r="D40" i="18"/>
  <c r="D52" i="18"/>
  <c r="D29" i="18"/>
  <c r="D35" i="18"/>
  <c r="D47" i="18"/>
  <c r="D57" i="18"/>
  <c r="D60" i="18"/>
  <c r="D56" i="18"/>
  <c r="D27" i="18"/>
  <c r="D37" i="18"/>
  <c r="D46" i="18"/>
  <c r="D49" i="18"/>
  <c r="D55" i="18"/>
  <c r="D26" i="17"/>
  <c r="D54" i="17"/>
  <c r="C59" i="17"/>
  <c r="D59" i="17" s="1"/>
  <c r="D25" i="17"/>
  <c r="D31" i="17"/>
  <c r="D36" i="17"/>
  <c r="C43" i="17"/>
  <c r="C61" i="17" s="1"/>
  <c r="D61" i="17" s="1"/>
  <c r="D45" i="17"/>
  <c r="D48" i="17"/>
  <c r="D53" i="17"/>
  <c r="D24" i="17"/>
  <c r="D30" i="17"/>
  <c r="D40" i="17"/>
  <c r="D52" i="17"/>
  <c r="D29" i="17"/>
  <c r="D35" i="17"/>
  <c r="D47" i="17"/>
  <c r="D57" i="17"/>
  <c r="D28" i="17"/>
  <c r="D34" i="17"/>
  <c r="D42" i="17"/>
  <c r="D56" i="17"/>
  <c r="D27" i="17"/>
  <c r="D37" i="17"/>
  <c r="D46" i="17"/>
  <c r="D49" i="17"/>
  <c r="D55" i="17"/>
  <c r="D15" i="16"/>
  <c r="D24" i="16"/>
  <c r="C37" i="15"/>
  <c r="C59" i="15" s="1"/>
  <c r="D59" i="15" s="1"/>
  <c r="D24" i="15"/>
  <c r="D40" i="15"/>
  <c r="C60" i="16"/>
  <c r="D60" i="16" s="1"/>
  <c r="C37" i="16"/>
  <c r="C59" i="16" s="1"/>
  <c r="D59" i="16" s="1"/>
  <c r="D30" i="16"/>
  <c r="C49" i="16"/>
  <c r="C61" i="16" s="1"/>
  <c r="D61" i="16" s="1"/>
  <c r="D25" i="16"/>
  <c r="D53" i="16"/>
  <c r="C58" i="16"/>
  <c r="D58" i="16" s="1"/>
  <c r="D44" i="16"/>
  <c r="D47" i="16"/>
  <c r="D52" i="16"/>
  <c r="D23" i="16"/>
  <c r="D29" i="16"/>
  <c r="D39" i="16"/>
  <c r="D51" i="16"/>
  <c r="D28" i="16"/>
  <c r="D34" i="16"/>
  <c r="D46" i="16"/>
  <c r="D56" i="16"/>
  <c r="D27" i="16"/>
  <c r="D33" i="16"/>
  <c r="D41" i="16"/>
  <c r="D55" i="16"/>
  <c r="D26" i="16"/>
  <c r="D36" i="16"/>
  <c r="D45" i="16"/>
  <c r="D48" i="16"/>
  <c r="D54" i="16"/>
  <c r="D30" i="15"/>
  <c r="D25" i="15"/>
  <c r="D53" i="15"/>
  <c r="C58" i="15"/>
  <c r="D58" i="15" s="1"/>
  <c r="D35" i="15"/>
  <c r="D44" i="15"/>
  <c r="D47" i="15"/>
  <c r="D52" i="15"/>
  <c r="D23" i="15"/>
  <c r="D29" i="15"/>
  <c r="D39" i="15"/>
  <c r="D51" i="15"/>
  <c r="D28" i="15"/>
  <c r="D34" i="15"/>
  <c r="D46" i="15"/>
  <c r="D56" i="15"/>
  <c r="D27" i="15"/>
  <c r="D33" i="15"/>
  <c r="D41" i="15"/>
  <c r="D55" i="15"/>
  <c r="D26" i="15"/>
  <c r="D36" i="15"/>
  <c r="D45" i="15"/>
  <c r="D48" i="15"/>
  <c r="D54" i="15"/>
  <c r="C37" i="14"/>
  <c r="C59" i="14" s="1"/>
  <c r="D16" i="14"/>
  <c r="D56" i="14"/>
  <c r="D46" i="14"/>
  <c r="D51" i="14"/>
  <c r="D52" i="14"/>
  <c r="D47" i="14"/>
  <c r="D44" i="14"/>
  <c r="D35" i="14"/>
  <c r="D30" i="14"/>
  <c r="D24" i="14"/>
  <c r="D53" i="14"/>
  <c r="D25" i="14"/>
  <c r="D54" i="14"/>
  <c r="D48" i="14"/>
  <c r="D45" i="14"/>
  <c r="D36" i="14"/>
  <c r="D26" i="14"/>
  <c r="D34" i="14"/>
  <c r="D28" i="14"/>
  <c r="D39" i="14"/>
  <c r="D29" i="14"/>
  <c r="D23" i="14"/>
  <c r="D55" i="14"/>
  <c r="D33" i="14"/>
  <c r="D27" i="14"/>
  <c r="D41" i="14"/>
  <c r="D40" i="14"/>
  <c r="H6" i="3"/>
  <c r="H7" i="3"/>
  <c r="H8" i="3"/>
  <c r="H9" i="3"/>
  <c r="D59" i="14" l="1"/>
  <c r="C60" i="15"/>
  <c r="D60" i="15" s="1"/>
  <c r="D40" i="16"/>
  <c r="D42" i="16" s="1"/>
  <c r="C62" i="20"/>
  <c r="C63" i="20" s="1"/>
  <c r="J25" i="9"/>
  <c r="L25" i="9" s="1"/>
  <c r="D60" i="20"/>
  <c r="D38" i="18"/>
  <c r="C63" i="19"/>
  <c r="C64" i="19" s="1"/>
  <c r="J11" i="9" s="1"/>
  <c r="L11" i="9" s="1"/>
  <c r="D37" i="14"/>
  <c r="C63" i="17"/>
  <c r="C64" i="17" s="1"/>
  <c r="J13" i="9" s="1"/>
  <c r="L13" i="9" s="1"/>
  <c r="F8" i="6"/>
  <c r="H8" i="6" s="1"/>
  <c r="G10" i="3"/>
  <c r="H5" i="3"/>
  <c r="H10" i="3" s="1"/>
  <c r="D37" i="20"/>
  <c r="D31" i="20"/>
  <c r="D40" i="20"/>
  <c r="D42" i="20" s="1"/>
  <c r="D49" i="20"/>
  <c r="D57" i="20"/>
  <c r="D38" i="19"/>
  <c r="D32" i="19"/>
  <c r="D41" i="19"/>
  <c r="D43" i="19" s="1"/>
  <c r="D50" i="19"/>
  <c r="D58" i="19"/>
  <c r="D63" i="19" s="1"/>
  <c r="D32" i="18"/>
  <c r="D41" i="18"/>
  <c r="D43" i="18" s="1"/>
  <c r="D50" i="18"/>
  <c r="C63" i="18"/>
  <c r="C64" i="18" s="1"/>
  <c r="D58" i="18"/>
  <c r="D63" i="18" s="1"/>
  <c r="D38" i="17"/>
  <c r="D32" i="17"/>
  <c r="D41" i="17"/>
  <c r="D43" i="17" s="1"/>
  <c r="D50" i="17"/>
  <c r="D58" i="17"/>
  <c r="D63" i="17" s="1"/>
  <c r="C62" i="15"/>
  <c r="D49" i="16"/>
  <c r="C62" i="16"/>
  <c r="C63" i="16" s="1"/>
  <c r="J7" i="9" s="1"/>
  <c r="L7" i="9" s="1"/>
  <c r="D57" i="16"/>
  <c r="D62" i="16" s="1"/>
  <c r="D37" i="16"/>
  <c r="D31" i="16"/>
  <c r="D37" i="15"/>
  <c r="D31" i="15"/>
  <c r="D42" i="15"/>
  <c r="D49" i="15"/>
  <c r="D57" i="15"/>
  <c r="C60" i="14"/>
  <c r="D42" i="14"/>
  <c r="D49" i="14"/>
  <c r="D31" i="14"/>
  <c r="D57" i="14"/>
  <c r="C63" i="15" l="1"/>
  <c r="D62" i="15"/>
  <c r="D63" i="15" s="1"/>
  <c r="D18" i="21"/>
  <c r="D18" i="17"/>
  <c r="D17" i="20"/>
  <c r="D17" i="16"/>
  <c r="D18" i="18"/>
  <c r="D18" i="19"/>
  <c r="D17" i="15"/>
  <c r="D62" i="20"/>
  <c r="D63" i="20" s="1"/>
  <c r="F9" i="6"/>
  <c r="H9" i="6" s="1"/>
  <c r="D64" i="19"/>
  <c r="D64" i="18"/>
  <c r="D64" i="17"/>
  <c r="D63" i="16"/>
  <c r="F10" i="6" l="1"/>
  <c r="H10" i="6" s="1"/>
  <c r="D60" i="14"/>
  <c r="D62" i="14" s="1"/>
  <c r="D63" i="14" s="1"/>
  <c r="C62" i="14"/>
  <c r="C63" i="14" s="1"/>
  <c r="J3" i="9" s="1"/>
  <c r="L3" i="9" s="1"/>
  <c r="L26" i="9" s="1"/>
  <c r="L27" i="9" l="1"/>
  <c r="B9" i="22" s="1"/>
  <c r="B10" i="22"/>
  <c r="F11" i="6"/>
  <c r="H11" i="6" s="1"/>
  <c r="D64" i="14"/>
  <c r="F12" i="6" l="1"/>
  <c r="H12" i="6" s="1"/>
  <c r="D66" i="14"/>
  <c r="F13" i="6" l="1"/>
  <c r="H13" i="6" s="1"/>
  <c r="D67" i="14"/>
  <c r="D68" i="14" s="1"/>
  <c r="F14" i="6" l="1"/>
  <c r="H14" i="6" s="1"/>
  <c r="D69" i="14"/>
  <c r="D83" i="14"/>
  <c r="F3" i="4" s="1"/>
  <c r="G3" i="4" s="1"/>
  <c r="H3" i="4" l="1"/>
  <c r="F15" i="6"/>
  <c r="H15" i="6" s="1"/>
  <c r="D71" i="14"/>
  <c r="D72" i="14"/>
  <c r="D73" i="14"/>
  <c r="F16" i="6" l="1"/>
  <c r="H16" i="6" s="1"/>
  <c r="D74" i="14"/>
  <c r="D75" i="14" s="1"/>
  <c r="D84" i="14" s="1"/>
  <c r="F17" i="6" l="1"/>
  <c r="H17" i="6" s="1"/>
  <c r="F18" i="6" l="1"/>
  <c r="H18" i="6" s="1"/>
  <c r="F19" i="6" l="1"/>
  <c r="H19" i="6" s="1"/>
  <c r="F20" i="6" l="1"/>
  <c r="H20" i="6" s="1"/>
  <c r="F21" i="6" l="1"/>
  <c r="H21" i="6" s="1"/>
  <c r="F22" i="6" l="1"/>
  <c r="H22" i="6" s="1"/>
  <c r="F23" i="6" l="1"/>
  <c r="H23" i="6" s="1"/>
  <c r="F24" i="6" l="1"/>
  <c r="H24" i="6" s="1"/>
  <c r="F25" i="6" l="1"/>
  <c r="H25" i="6" s="1"/>
  <c r="F26" i="6"/>
  <c r="H26" i="6" s="1"/>
  <c r="H385" i="6" l="1"/>
  <c r="B15" i="22" s="1"/>
  <c r="H386" i="6" l="1"/>
  <c r="D20" i="20"/>
  <c r="D21" i="19"/>
  <c r="D21" i="18"/>
  <c r="D21" i="17"/>
  <c r="D20" i="16"/>
  <c r="D20" i="15"/>
  <c r="B14" i="22" l="1"/>
  <c r="D21" i="21"/>
  <c r="D65" i="21" s="1"/>
  <c r="D67" i="21" s="1"/>
  <c r="D68" i="21" s="1"/>
  <c r="D69" i="21" s="1"/>
  <c r="D65" i="18"/>
  <c r="D65" i="19"/>
  <c r="D65" i="17"/>
  <c r="D64" i="15"/>
  <c r="D64" i="16"/>
  <c r="D64" i="20"/>
  <c r="D70" i="21" l="1"/>
  <c r="D84" i="21"/>
  <c r="D66" i="20"/>
  <c r="D67" i="20" s="1"/>
  <c r="D68" i="20" s="1"/>
  <c r="D69" i="20" s="1"/>
  <c r="D66" i="15"/>
  <c r="D67" i="15" s="1"/>
  <c r="D68" i="15" s="1"/>
  <c r="D67" i="19"/>
  <c r="D66" i="16"/>
  <c r="D67" i="16" s="1"/>
  <c r="D68" i="16" s="1"/>
  <c r="D69" i="16" s="1"/>
  <c r="D67" i="17"/>
  <c r="D68" i="17" s="1"/>
  <c r="D69" i="17" s="1"/>
  <c r="D84" i="17" s="1"/>
  <c r="D67" i="18"/>
  <c r="D68" i="18" s="1"/>
  <c r="D69" i="18" s="1"/>
  <c r="D70" i="18" s="1"/>
  <c r="F9" i="4" l="1"/>
  <c r="G9" i="4" s="1"/>
  <c r="H9" i="4" s="1"/>
  <c r="D72" i="21"/>
  <c r="D73" i="21"/>
  <c r="D74" i="21"/>
  <c r="D69" i="15"/>
  <c r="D83" i="15"/>
  <c r="D70" i="17"/>
  <c r="D83" i="16"/>
  <c r="D68" i="19"/>
  <c r="D69" i="19" s="1"/>
  <c r="D83" i="20"/>
  <c r="D84" i="18"/>
  <c r="D75" i="21" l="1"/>
  <c r="D76" i="21" s="1"/>
  <c r="D85" i="21" s="1"/>
  <c r="D70" i="19"/>
  <c r="D84" i="19"/>
  <c r="F6" i="4"/>
  <c r="G6" i="4" s="1"/>
  <c r="H6" i="4" s="1"/>
  <c r="D73" i="17"/>
  <c r="D72" i="17"/>
  <c r="D74" i="17"/>
  <c r="F4" i="4"/>
  <c r="G4" i="4" s="1"/>
  <c r="D73" i="15"/>
  <c r="D71" i="15"/>
  <c r="D72" i="15"/>
  <c r="F10" i="4"/>
  <c r="G10" i="4" s="1"/>
  <c r="H10" i="4" s="1"/>
  <c r="D73" i="20"/>
  <c r="D71" i="20"/>
  <c r="D72" i="20"/>
  <c r="F7" i="4"/>
  <c r="G7" i="4" s="1"/>
  <c r="H7" i="4" s="1"/>
  <c r="D72" i="18"/>
  <c r="D73" i="18"/>
  <c r="D74" i="18"/>
  <c r="F5" i="4"/>
  <c r="G5" i="4" s="1"/>
  <c r="H5" i="4" s="1"/>
  <c r="D73" i="16"/>
  <c r="D71" i="16"/>
  <c r="D72" i="16"/>
  <c r="H4" i="4" l="1"/>
  <c r="D75" i="18"/>
  <c r="D76" i="18" s="1"/>
  <c r="D85" i="18" s="1"/>
  <c r="F8" i="4"/>
  <c r="D74" i="19"/>
  <c r="D72" i="19"/>
  <c r="D73" i="19"/>
  <c r="D74" i="16"/>
  <c r="D75" i="16" s="1"/>
  <c r="D84" i="16" s="1"/>
  <c r="D74" i="20"/>
  <c r="D75" i="20" s="1"/>
  <c r="D84" i="20" s="1"/>
  <c r="D74" i="15"/>
  <c r="D75" i="15" s="1"/>
  <c r="D84" i="15" s="1"/>
  <c r="D75" i="17"/>
  <c r="D76" i="17" l="1"/>
  <c r="D85" i="17" s="1"/>
  <c r="G8" i="4"/>
  <c r="G11" i="4" s="1"/>
  <c r="B4" i="22" s="1"/>
  <c r="B23" i="22" s="1"/>
  <c r="D75" i="19"/>
  <c r="D76" i="19" s="1"/>
  <c r="D85" i="19" s="1"/>
  <c r="H8" i="4" l="1"/>
  <c r="H11" i="4" s="1"/>
  <c r="B5" i="22" s="1"/>
  <c r="B24" i="22" s="1"/>
</calcChain>
</file>

<file path=xl/sharedStrings.xml><?xml version="1.0" encoding="utf-8"?>
<sst xmlns="http://schemas.openxmlformats.org/spreadsheetml/2006/main" count="2229" uniqueCount="785">
  <si>
    <r>
      <rPr>
        <b/>
        <sz val="10"/>
        <rFont val="Calibri"/>
        <family val="2"/>
      </rPr>
      <t>(A)</t>
    </r>
  </si>
  <si>
    <r>
      <rPr>
        <b/>
        <sz val="10"/>
        <rFont val="Calibri"/>
        <family val="2"/>
      </rPr>
      <t>(B)</t>
    </r>
  </si>
  <si>
    <r>
      <rPr>
        <u/>
        <sz val="12"/>
        <rFont val="Calibri"/>
        <family val="2"/>
      </rPr>
      <t>ANEXO VIII-3 QUADRO-RESUMO EPI´S</t>
    </r>
  </si>
  <si>
    <r>
      <rPr>
        <b/>
        <sz val="10"/>
        <rFont val="Calibri"/>
        <family val="2"/>
      </rPr>
      <t>( C )</t>
    </r>
  </si>
  <si>
    <r>
      <rPr>
        <b/>
        <sz val="10"/>
        <rFont val="Calibri"/>
        <family val="2"/>
      </rPr>
      <t>D = A X B X C</t>
    </r>
  </si>
  <si>
    <r>
      <rPr>
        <sz val="9"/>
        <rFont val="Calibri"/>
        <family val="2"/>
      </rPr>
      <t>LUVA RASPA DE COURO, CANO CURTO (PUNHO *7* CM)</t>
    </r>
  </si>
  <si>
    <r>
      <rPr>
        <sz val="9"/>
        <rFont val="Calibri"/>
        <family val="2"/>
      </rPr>
      <t>PAR</t>
    </r>
  </si>
  <si>
    <r>
      <rPr>
        <sz val="9"/>
        <rFont val="Calibri"/>
        <family val="2"/>
      </rPr>
      <t>BOTA DE SEGURANCA COM BIQUEIRA DE ACO E COLARINHO ACOLCHOADO</t>
    </r>
  </si>
  <si>
    <r>
      <rPr>
        <sz val="9"/>
        <rFont val="Calibri"/>
        <family val="2"/>
      </rPr>
      <t>CAPA PARA CHUVA EM PVC COM FORRO DE POLIESTER, COM CAPUZ (AMARELA OU AZUL)</t>
    </r>
  </si>
  <si>
    <r>
      <rPr>
        <sz val="9"/>
        <rFont val="Calibri"/>
        <family val="2"/>
      </rPr>
      <t>UNID.</t>
    </r>
  </si>
  <si>
    <r>
      <rPr>
        <sz val="9"/>
        <rFont val="Calibri"/>
        <family val="2"/>
      </rPr>
      <t>CAPACETE DE SEGURANCA ABA FRONTAL COM SUSPENSAO DE POLIETILENO, SEM JUGULAR (CLASSE B)</t>
    </r>
  </si>
  <si>
    <r>
      <rPr>
        <sz val="9"/>
        <rFont val="Calibri"/>
        <family val="2"/>
      </rPr>
      <t>PROTETOR AUDITIVO TIPO PLUG DE INSERCAO COM CORDAO, ATENUACAO SUPERIOR A 15 DB</t>
    </r>
  </si>
  <si>
    <r>
      <rPr>
        <sz val="9"/>
        <rFont val="Calibri"/>
        <family val="2"/>
      </rPr>
      <t>CINTURAO DE SEGURANCA TIPO PARAQUEDISTA, FIVELA EM ACO, AJUSTE NO SUSPENSARIO, CINTURA E PERNAS</t>
    </r>
  </si>
  <si>
    <r>
      <rPr>
        <sz val="9"/>
        <rFont val="Calibri"/>
        <family val="2"/>
      </rPr>
      <t>OCULOS DE SEGURANCA CONTRA IMPACTOS COM LENTE INCOLOR, ARMACAO NYLON, COM PROTECAO UVA E UVB</t>
    </r>
  </si>
  <si>
    <r>
      <rPr>
        <b/>
        <sz val="10"/>
        <rFont val="Calibri"/>
        <family val="2"/>
      </rPr>
      <t>TOTAL MENSAL POR EMPREGADO</t>
    </r>
  </si>
  <si>
    <t>Unid.</t>
  </si>
  <si>
    <t>Item</t>
  </si>
  <si>
    <t>Descrição</t>
  </si>
  <si>
    <t>Distribuição</t>
  </si>
  <si>
    <t>UNIFORMES POR EMPREGADO (EXCETO ENGENHEIRO) - Pesquisa de Mercado</t>
  </si>
  <si>
    <t>(A)</t>
  </si>
  <si>
    <t>(B)</t>
  </si>
  <si>
    <t>(C=A*B)</t>
  </si>
  <si>
    <t>(D=C/12)</t>
  </si>
  <si>
    <t>Calça</t>
  </si>
  <si>
    <t>UNID.</t>
  </si>
  <si>
    <r>
      <rPr>
        <sz val="10"/>
        <rFont val="Arial"/>
        <family val="2"/>
      </rPr>
      <t>02 peças a
cada 06 meses</t>
    </r>
  </si>
  <si>
    <r>
      <rPr>
        <sz val="10"/>
        <rFont val="Arial"/>
        <family val="2"/>
      </rPr>
      <t>Camiseta ou Camisa  com
emblema da empresa</t>
    </r>
  </si>
  <si>
    <r>
      <rPr>
        <sz val="10"/>
        <rFont val="Arial"/>
        <family val="2"/>
      </rPr>
      <t>Jaleco mangas longas, brim pesado 100% algodão com
emblema da empresa</t>
    </r>
  </si>
  <si>
    <r>
      <rPr>
        <sz val="10"/>
        <rFont val="Arial"/>
        <family val="2"/>
      </rPr>
      <t>Sapato ou botina com sola de borracha, de acordo com a
categoria profissional</t>
    </r>
  </si>
  <si>
    <t>PAR</t>
  </si>
  <si>
    <r>
      <rPr>
        <sz val="10"/>
        <rFont val="Arial"/>
        <family val="2"/>
      </rPr>
      <t>02 pares a
cada 06 meses</t>
    </r>
  </si>
  <si>
    <t>Meia</t>
  </si>
  <si>
    <r>
      <rPr>
        <sz val="10"/>
        <rFont val="Arial"/>
        <family val="2"/>
      </rPr>
      <t>04 pares a
cada 06 meses</t>
    </r>
  </si>
  <si>
    <t>TOTALPOR EMPREGADO</t>
  </si>
  <si>
    <t>Nº DE EMPREGADOS</t>
  </si>
  <si>
    <r>
      <rPr>
        <u/>
        <sz val="10"/>
        <rFont val="Arial"/>
        <family val="2"/>
      </rPr>
      <t>ANEXO VIII-2 QUADRO-RESUMO UNIFORMES</t>
    </r>
  </si>
  <si>
    <t>Qtd Anual</t>
  </si>
  <si>
    <t>Valor Unit.</t>
  </si>
  <si>
    <t>Custo Anual (R$)</t>
  </si>
  <si>
    <t>Custo Mensal (R$)</t>
  </si>
  <si>
    <t>Qtd por Emp</t>
  </si>
  <si>
    <t>Custo Unitário (R$)</t>
  </si>
  <si>
    <t>Coeficiente</t>
  </si>
  <si>
    <t>Custo Mensal Unitário (R$)</t>
  </si>
  <si>
    <t>ANTENA DIGITAL EXTERNA</t>
  </si>
  <si>
    <t>PÇ</t>
  </si>
  <si>
    <t>ANTENA DIGITAL INTERNA</t>
  </si>
  <si>
    <t>AREIA FINA - POSTO JAZIDA</t>
  </si>
  <si>
    <t>M3</t>
  </si>
  <si>
    <t>AREIA GROSSA - POSTO JAZIDA</t>
  </si>
  <si>
    <t>ARGAMASSA COLANTE AC-II</t>
  </si>
  <si>
    <t>ARGAMASSA COLANTE AC-III</t>
  </si>
  <si>
    <t>ARGAMASSA COLANTE INTERNA</t>
  </si>
  <si>
    <t>ARRUELA  EM ACO GALVANIZADO, 1/4</t>
  </si>
  <si>
    <t>ASCENTO PLUS  BACIA SANITARIA</t>
  </si>
  <si>
    <t>ANEXO IX - ORÇAMENTO ANUAL ESTIMADO DE CUSTOS PARA PEÇAS, MATERIAIS E EQUIPAMENTOS NÃO BÁSICOS</t>
  </si>
  <si>
    <t>TOTAL ANUAL</t>
  </si>
  <si>
    <t>BACIA SANITARIA (VASO) CONVENCIONAL  DE LOUCA BRANCA</t>
  </si>
  <si>
    <t>BARRA DE APOIO RETA, EM ACO INOX POLIDO, COMPRIMENTO 60CM,</t>
  </si>
  <si>
    <t>BARRA DE APOIO RETA, EM ACO INOX POLIDO, COMPRIMENTO 80CM,</t>
  </si>
  <si>
    <t>BARRA DE FERRO RETANGULAR, BARRA CHATA (QUALQUER DIMENSAO)</t>
  </si>
  <si>
    <t>BARRA DE FERRO RETANGULAR, BARRA CHATA, 3/8" X 1 1/2" (L X E), 2,84 KG/M</t>
  </si>
  <si>
    <t>BASE PARA RELE COM SUPORTE METALICO</t>
  </si>
  <si>
    <t>BOX RETO 1''</t>
  </si>
  <si>
    <t>BOX RETO 1.1/2</t>
  </si>
  <si>
    <t>BOX RETO 2''</t>
  </si>
  <si>
    <t>BOX RETO 3/4</t>
  </si>
  <si>
    <t>MT</t>
  </si>
  <si>
    <r>
      <rPr>
        <sz val="10"/>
        <rFont val="Arial"/>
        <family val="2"/>
      </rPr>
      <t>CABO DE COBRE, FLEXIVEL, CLASSE 4 OU 5, ISOLACAO EM PVC/A, ANTICHAMA
185 MM2</t>
    </r>
  </si>
  <si>
    <r>
      <rPr>
        <sz val="10"/>
        <rFont val="Arial"/>
        <family val="2"/>
      </rPr>
      <t>CABO DE COBRE, FLEXIVEL, CLASSE 4 OU 5, ISOLACAO EM PVC/A, ANTICHAMA
NOMINAL 35MM</t>
    </r>
  </si>
  <si>
    <r>
      <rPr>
        <sz val="10"/>
        <rFont val="Arial"/>
        <family val="2"/>
      </rPr>
      <t>CABO DE COBRE, FLEXIVEL, CLASSE 4 OU 5, ISOLACAO EM PVC/A, ANTICHAMA
1,5MM</t>
    </r>
  </si>
  <si>
    <r>
      <rPr>
        <sz val="10"/>
        <rFont val="Arial"/>
        <family val="2"/>
      </rPr>
      <t>CABO DE COBRE, FLEXIVEL, CLASSE 4 OU 5, ISOLACAO EM PVC/A, ANTICHAMA
BWF-  6MM</t>
    </r>
  </si>
  <si>
    <r>
      <rPr>
        <sz val="10"/>
        <rFont val="Arial"/>
        <family val="2"/>
      </rPr>
      <t>CABO DE COBRE, FLEXIVEL, CLASSE 4 OU 5, ISOLACAO EM PVC/A, ANTICHAMA
BWF-B, 16MM</t>
    </r>
  </si>
  <si>
    <r>
      <rPr>
        <sz val="10"/>
        <rFont val="Arial"/>
        <family val="2"/>
      </rPr>
      <t>CABO DE COBRE, FLEXIVEL, CLASSE 4 OU 5, ISOLACAO EM PVC/A, ANTICHAMA
BWF-B,10MM</t>
    </r>
  </si>
  <si>
    <t>CABO DE PAR TRANCADO UTP, 4 PARES, CATEGORIA 6 E</t>
  </si>
  <si>
    <t>CABO FLEXIVEL PVC 750 V, 2 CONDUTORES DE 1,5 MM2</t>
  </si>
  <si>
    <t>CABO FLEXIVEL PVC 750 V, 2 CONDUTORES DE 2,5 MM2</t>
  </si>
  <si>
    <t>CABO FLEXIVEL PVC 750 V, 3 CONDUTORES DE 4,0 MM2</t>
  </si>
  <si>
    <t>CABO HDMI  1,5 MT</t>
  </si>
  <si>
    <t>CABO HDMI  10  MT</t>
  </si>
  <si>
    <t>CABO HDMI  15 MT</t>
  </si>
  <si>
    <t>CABO HDMI  20 MT</t>
  </si>
  <si>
    <t>CABO HDMI  4  MT</t>
  </si>
  <si>
    <t>CAL HIDRATADA PARA PINTURA</t>
  </si>
  <si>
    <t>CANTONEIRA ALUMINIO ABAS IGUAIS 2 ", E = 1/8 "</t>
  </si>
  <si>
    <t>CANTONEIRA FERRO GALVANIZADO DE ABAS IGUAIS, 2" X 3/8" (L X E), 6,9 KG/M</t>
  </si>
  <si>
    <t>CAP PVC, SOLDAVEL, DN 100 MM, SERIE NORMAL, PARA ESGOTO PREDIAL</t>
  </si>
  <si>
    <t>CAP PVC, SOLDAVEL, DN 50 MM, SERIE NORMAL, PARA ESGOTO PREDIAL</t>
  </si>
  <si>
    <t>CAPA PARA RJ 45</t>
  </si>
  <si>
    <t>CHAPA DE ACO GALVANIZADA BITOLA GSG 24, E = 0,65 MM (5,20 KG/M2)</t>
  </si>
  <si>
    <t>CHAPA DE ACO GROSSA, ASTM A36, E = 1 " (25,40 MM) 199,18 KG/M2</t>
  </si>
  <si>
    <t>CHUMBADOR DE ACO, DIAMETRO 1/2", COMPRIMENTO 75 MM</t>
  </si>
  <si>
    <t>CIMENTO PORTLAND COMPOSTO CP II- 32 (SACO DE 50 KG)</t>
  </si>
  <si>
    <t>CONECTOR FEMEA  RJ 45 CAT 6E</t>
  </si>
  <si>
    <t>CONECTOR FEMEA RJ - 45, CATEGORIA 6</t>
  </si>
  <si>
    <t>CONECTOR MACHO RJ - 45, CATEGORIA 6</t>
  </si>
  <si>
    <t>DISJUNTOR DE MEDIA TENSÃO 13.8 KV</t>
  </si>
  <si>
    <t>DISJUNTOR TERMOMAGNETICO TRIPOLAR 3 X 250 A/ICC - 25 KA</t>
  </si>
  <si>
    <t>DISJUNTOR TIPO NEMA, BIPOLAR 60 ATE 100A, TENSAO MAXIMA 415 V</t>
  </si>
  <si>
    <t>DISJUNTOR TRIFAZICO  MOD DIN     100 A</t>
  </si>
  <si>
    <t>DISJUNTOR TRIFAZICO  MOD DIN     125 A</t>
  </si>
  <si>
    <t>DISJUNTOR TRIFAZICO  MOD DIN     150 A</t>
  </si>
  <si>
    <t>DISJUNTOR TRIFAZICO  MOD DIN     250 A</t>
  </si>
  <si>
    <t>DISJUNTOR TRIFAZICO  MOD DIN     32 A</t>
  </si>
  <si>
    <t>DISJUNTOR TRIFAZICO  MOD DIN     63 A</t>
  </si>
  <si>
    <t>ELETROCALHA PERFURADA 3000X100X50</t>
  </si>
  <si>
    <t>ELETROCALHA PERFURADA 3000X200X50</t>
  </si>
  <si>
    <t>ELETROCALHA PERFURADA 3000X300X50</t>
  </si>
  <si>
    <t>EMENDA SIMPLES ELETROCALHA</t>
  </si>
  <si>
    <r>
      <rPr>
        <sz val="10"/>
        <rFont val="Arial"/>
        <family val="2"/>
      </rPr>
      <t>ESPELHO / PLACA DE 2 POSTOS 4" X 2", PARA INSTALACAO DE TOMADAS E
INTERRUPTORES</t>
    </r>
  </si>
  <si>
    <t>ESPUMA EXPANSIVA DE POLIURETANO, APLICACAO MANUAL - 500 ML</t>
  </si>
  <si>
    <t>FIBRA OPTICA 4 VIAS</t>
  </si>
  <si>
    <t>FITA 12 MM PARA ROTULADORA</t>
  </si>
  <si>
    <t>FITA ADESIVA ASFALTICA ALUMINIZADA MULTIUSO, L = 10 CM, ROLO DE 10 M</t>
  </si>
  <si>
    <t>FITA DUPLA FACE CILICONE 20MM</t>
  </si>
  <si>
    <t>FIXADOR DE CAL (SACHE 150 ML)</t>
  </si>
  <si>
    <t>RETA M2</t>
  </si>
  <si>
    <t>L</t>
  </si>
  <si>
    <t>FUSÃO  DE FIBRA OPTICA</t>
  </si>
  <si>
    <t>M2</t>
  </si>
  <si>
    <t>GRANITO POLIDO  AMARELO</t>
  </si>
  <si>
    <t>GRANITO POLIDO  BRANCO</t>
  </si>
  <si>
    <t>GRANITO POLIDO  CINZA ADORINHA</t>
  </si>
  <si>
    <t>GRANITO POLIDO  GREEN</t>
  </si>
  <si>
    <t>GRANITO POLIDO  MARROM</t>
  </si>
  <si>
    <t>GRANITO POLIDO  PRETO</t>
  </si>
  <si>
    <t>HIDROJATEAMENTO</t>
  </si>
  <si>
    <t>LAMPADA FLUORESCENTE COMPACTA 2U BRANCA 15 W, BASE E27 (127/220 V)</t>
  </si>
  <si>
    <t>LAMPADA FLUORESCENTE COMPACTA 3U BRANCA 20 W, BASE E27 (127/220 V)</t>
  </si>
  <si>
    <t>LAMPADA FLUORESCENTE ESPIRAL BRANCA 45 W, BASE E27 (127/220 V)</t>
  </si>
  <si>
    <t>LAMPADA LED TUBULAR BIVOLT 18/20 W, BASE G13</t>
  </si>
  <si>
    <t>LAMPADA LED TUBULAR BIVOLT 9/10 W, BASE G13</t>
  </si>
  <si>
    <t>LAVATORIO/CUBA DE EMBUTIR OVAL LOUCA COR SEM LADRAO *50 X 35* CM</t>
  </si>
  <si>
    <t>LONA PLASTICA, PRETA, LARGURA 8 M, E= 150 MICRA</t>
  </si>
  <si>
    <t>LUMINARIA SUPER LED PRA POSTE PADRÃO PUBLICA</t>
  </si>
  <si>
    <t>LUVA DE FERRO GALVANIZADO, COM ROSCA BSP, DE 2 1/2"</t>
  </si>
  <si>
    <t>LUVA DE FERRO GALVANIZADO, COM ROSCA BSP, DE 2"</t>
  </si>
  <si>
    <t>LUVA DE REDUCAO, PVC, SOLDAVEL, 50 X 25 MM, PARA AGUA FRIA PREDIAL</t>
  </si>
  <si>
    <t>MARMORE  BRANCO / COLORIDO</t>
  </si>
  <si>
    <t>MASSA CORRIDA PVA PARA PAREDES INTERNAS</t>
  </si>
  <si>
    <t>LT18L</t>
  </si>
  <si>
    <t>METALOM 20X20 CHPA 16</t>
  </si>
  <si>
    <t>METALOM 30X20 CHPA 16</t>
  </si>
  <si>
    <t>METALOM 30X40 CHPA 16</t>
  </si>
  <si>
    <t>NIPLE DE FERRO GALVANIZADO, COM ROSCA BSP, DE 2"</t>
  </si>
  <si>
    <t>ORGANIZADOR DE CABO         ASPIRAL</t>
  </si>
  <si>
    <t>ORGANIZADOR DE CABO         UTP</t>
  </si>
  <si>
    <t>PAINEL LED 30X30</t>
  </si>
  <si>
    <t>PARAFUSO ZINCADO, AUTOBROCANTE, FLANGEADO, 4,2 X 19"</t>
  </si>
  <si>
    <t>M 2</t>
  </si>
  <si>
    <t>PATCH PANEL, 48 PORTAS, CATEGORIA 6, COM RACKS DE 19" E 2 U DE ALTURA</t>
  </si>
  <si>
    <t>PELÍCULA G20</t>
  </si>
  <si>
    <r>
      <rPr>
        <sz val="10"/>
        <rFont val="Arial"/>
        <family val="2"/>
      </rPr>
      <t>PERFIL "U" ENRIJECIDO DE ACO GALVANIZADO, DOBRADO, 200 X 75 X 25
MM, E = 3,75 MM</t>
    </r>
  </si>
  <si>
    <t>PINO FEMEA</t>
  </si>
  <si>
    <t>PINO MACHO</t>
  </si>
  <si>
    <t>PLACA / CHAPA DE GESSO ACARTONADO, ACABAMENTO VINILICO</t>
  </si>
  <si>
    <r>
      <rPr>
        <sz val="10"/>
        <rFont val="Arial"/>
        <family val="2"/>
      </rPr>
      <t>PLACA DE FIBRA MINERAL PARA FORRO, DE 1250 X 625 MM, E = 15 MM, BORDA
RETA, COM</t>
    </r>
  </si>
  <si>
    <t>REGISTRO PRESSAO BRUTO EM LATAO FORJADO, BITOLA 1/2</t>
  </si>
  <si>
    <t>REJUNTE BRANCO, CIMENTICIO</t>
  </si>
  <si>
    <t>REJUNTE COLORIDO, CIMENTICIO</t>
  </si>
  <si>
    <t>REJUNTE EPOXI BRANCO</t>
  </si>
  <si>
    <t>REJUNTE EPOXI COR</t>
  </si>
  <si>
    <t>M</t>
  </si>
  <si>
    <t>SERVIÇO DE HIDROJATEAMENTO M</t>
  </si>
  <si>
    <t>SOQUETE DE BAQUELITE BASE E27, PARA LAMPADAS</t>
  </si>
  <si>
    <t>SOQUETE DE PORCELANA BASE E27, FIXO DE TETO, PARA LAMPADAS</t>
  </si>
  <si>
    <t>SPLITER HDMI 1X2</t>
  </si>
  <si>
    <t>SPLITER HDMI 1X3</t>
  </si>
  <si>
    <t>SUPORTE DE TV 84''</t>
  </si>
  <si>
    <t>TAMPA CEGA EM PVC PARA CONDULETE 4 X 2"</t>
  </si>
  <si>
    <t>TAMPA PARA CONDULETE, EM PVC, COM 2 MODULOS RJ</t>
  </si>
  <si>
    <t>TESTURA DE PAREDE 18 LT</t>
  </si>
  <si>
    <t>TIJOLO CERAMICO 6  FUROS, 19X19X10</t>
  </si>
  <si>
    <t>TIJOLO MACICO APARENTE</t>
  </si>
  <si>
    <t>TINTA ACRILICA PARA CERAMICA</t>
  </si>
  <si>
    <t>TINTA ACRILICA PREMIUM PARA PISO</t>
  </si>
  <si>
    <t>TINTA ACRILICA PREMIUM, COR BRANCO FOSCO</t>
  </si>
  <si>
    <r>
      <rPr>
        <sz val="10"/>
        <rFont val="Arial"/>
        <family val="2"/>
      </rPr>
      <t>TINTA ASFALTICA IMPERMEABILIZANTE DISPERSA EM AGUA, PARA MATERIAIS
CIMENTICIOS</t>
    </r>
  </si>
  <si>
    <t>TINTA BORRACHA CLORADA, ACABAMENTO SEMIBRILHO, BRANCA L</t>
  </si>
  <si>
    <t>TINTA EPOXI PREMIUM, BRANCA</t>
  </si>
  <si>
    <t>TINTA ESMALTE SINTETICO GRAFITE COM PROTECAO PARA METAIS FERROSOS</t>
  </si>
  <si>
    <t>TINTA PROTETORA SUPERFICIE METALICA ALUMINIO L</t>
  </si>
  <si>
    <t>TOMADA 2P+T 10A</t>
  </si>
  <si>
    <t>TOMADA 2P+T 10A, 250V (APENAS MODULO)</t>
  </si>
  <si>
    <t>TOMADA 2P+T 20A, 250V (APENAS MODULO)</t>
  </si>
  <si>
    <t>TOMADA RJ45, 8 FIOS, CAT 6E  FEMEA</t>
  </si>
  <si>
    <t>TORNEIRA CROMADA DE MESA PARA LAVATORIO COM SENSOR DE PRESENCA</t>
  </si>
  <si>
    <r>
      <rPr>
        <sz val="10"/>
        <rFont val="Arial"/>
        <family val="2"/>
      </rPr>
      <t>TORNEIRA CROMADA DE MESA PARA LAVATORIO, PADRAO POPULAR, 1/2 " OU
3/4 "</t>
    </r>
  </si>
  <si>
    <t>TUBO COLETOR DE ESGOTO PVC, JEI, DN 100 MM</t>
  </si>
  <si>
    <t>TUBO CPVC, SOLDAVEL, 28MM, AGUA QUENTE PREDIAL</t>
  </si>
  <si>
    <t>TUBO CPVC, SOLDAVEL, 42 MM, AGUA QUENTE PREDIAL</t>
  </si>
  <si>
    <t>TUBO CPVC, SOLDAVEL, 542 MM, AGUA QUENTE PREDIAL</t>
  </si>
  <si>
    <r>
      <rPr>
        <sz val="10"/>
        <rFont val="Arial"/>
        <family val="2"/>
      </rPr>
      <t>TUBO DE COBRE FLEXIVEL, D = 1/2 ", E = 0,79 MM, PARA AR-CONDICIONADO/
INSTALACOES</t>
    </r>
  </si>
  <si>
    <t>TUBO PVC SERIE NORMAL, DN 150 MM, PARA ESGOTO PREDIAL (NBR 5688)</t>
  </si>
  <si>
    <t>TUBO PVC SERIE NORMAL, DN 40 MM, PARA ESGOTO PREDIAL (NBR 5688)</t>
  </si>
  <si>
    <r>
      <rPr>
        <sz val="10"/>
        <rFont val="Arial"/>
        <family val="2"/>
      </rPr>
      <t>TUBO PVC, PBV, SERIE R, DN 75 MM, PARA ESGOTO OU AGUAS PLUVIAIS
PREDIAL</t>
    </r>
  </si>
  <si>
    <t>TUBO PVC, SOLDAVEL, DN 20 MM, AGUA FRIA (NBR-5648)</t>
  </si>
  <si>
    <t>TUBO PVC, SOLDAVEL, DN 50 MM, AGUA FRIA (NBR-5648)</t>
  </si>
  <si>
    <t>TUBO PVC, SOLDAVEL, DN 60 MM, AGUA FRIA (NBR-5648)</t>
  </si>
  <si>
    <t>VEDA CALHA</t>
  </si>
  <si>
    <t>VIDRO LISO FUME E = 6MM</t>
  </si>
  <si>
    <t>VIDRO LISO INCOLOR  =6 MM</t>
  </si>
  <si>
    <t>VIDRO LISO INCOLOR  =8 MM</t>
  </si>
  <si>
    <t>TOTAL MENSAL</t>
  </si>
  <si>
    <t>Refer</t>
  </si>
  <si>
    <t>Preço + BDI</t>
  </si>
  <si>
    <t>Und</t>
  </si>
  <si>
    <t>Gl</t>
  </si>
  <si>
    <t>Mt</t>
  </si>
  <si>
    <t>Lt18L</t>
  </si>
  <si>
    <t>Kg</t>
  </si>
  <si>
    <t>Placa</t>
  </si>
  <si>
    <t>BACIA SANITARIA (VASO) COM Caixa ACOPLADA, DE LOUCA BRANCA</t>
  </si>
  <si>
    <t>Caixa</t>
  </si>
  <si>
    <t>Caixa 500</t>
  </si>
  <si>
    <t>Rolo</t>
  </si>
  <si>
    <t>Pç</t>
  </si>
  <si>
    <t>Sc50Kg</t>
  </si>
  <si>
    <t>Chapa</t>
  </si>
  <si>
    <t>Barra</t>
  </si>
  <si>
    <t>Conj</t>
  </si>
  <si>
    <t>UNIAO COM FLANGE PPR, DN 40 MM, PARA AGUA QUENTE PREDIAL</t>
  </si>
  <si>
    <t>TUBO PVC, SOLDAVEL, DN 750 MM, AGUA FRIA (NBR-5648)</t>
  </si>
  <si>
    <t>TUBO PVC, SOLDAVEL, DN 32MM, AGUA FRIA (NBR-5648)</t>
  </si>
  <si>
    <t>TUBO PVC, SOLDAVEL, DN 40 MM, AGUA FRIA (NBR-5648)</t>
  </si>
  <si>
    <t>TUBO PVC, SOLDAVEL, DN 25MM, AGUA FRIA (NBR-5648)</t>
  </si>
  <si>
    <t>TUBO PVC SERIE NORMAL, DN 100 MM, PARA ESGOTO PREDIAL (NBR 5688)</t>
  </si>
  <si>
    <t>TUBO CPVC, SOLDAVEL, 73 MM, AGUA QUENTE PREDIAL</t>
  </si>
  <si>
    <t>TUBO CPVC, SOLDAVEL, 22 MM, AGUA QUENTE PREDIAL</t>
  </si>
  <si>
    <t>TUBO COLETOR DE ESGOTO PVC, JEI, DN 50 MM</t>
  </si>
  <si>
    <t>TUBO COLETOR DE ESGOTO PVC, JEI, DN 40MM</t>
  </si>
  <si>
    <t>TUBO COLETOR DE ESGOTO PVC, JEI, DN 200 MM</t>
  </si>
  <si>
    <t>TUBO ACO PRETO SEM COSTURA 2", E= *3,91* MM, SCHEDULE 40, *5,43* KG/M</t>
  </si>
  <si>
    <t>TORNEIRA CROMADA DE PAREDE LONGA PARA LAVATORIO</t>
  </si>
  <si>
    <t>TORNEIRA CROMADA DE MESA PARA LAVATORIO TEMPORIZADA PRESSAO BICA BAIXA</t>
  </si>
  <si>
    <t>TORNEIRA CROMADA DE MESA PARA LAVATORIO, BICA ALTA</t>
  </si>
  <si>
    <t>TOMADA RJ45, 8 FIOS, CAT 6E (APENAS MODULO</t>
  </si>
  <si>
    <t>TINTA LATEX ACRILICA STANDARD, COR BRANCA</t>
  </si>
  <si>
    <t>TINTA ESMALTE SINTETICO PREMIUM BRILHANTE GL</t>
  </si>
  <si>
    <t>TERMINAL METALICO A PRESSAO PARA 1 CABO DE 185 MM2, COM 1 FURO DE FIXACAO</t>
  </si>
  <si>
    <t>TERMINAL METALICO A PRESSAO PARA 1 CABO DE 240 MM2, COM 1 FURO DE FIXACAO</t>
  </si>
  <si>
    <t>TINTA A BASE DE RESINA ACRILICA, PARA SINALIZACAO HORIZONTAL VIARIA (NBR 11862) L</t>
  </si>
  <si>
    <t>TELHA DE FIBROCIMENTO ONDULADA E = 8 MM, DE 1,83 X 1,10 M (SEM AMIANTO)</t>
  </si>
  <si>
    <t>TELHA DE FIBROCIMENTO ONDULADA E = 8 MM, DE 2,44 X 1,10 M (SEM AMIANTO</t>
  </si>
  <si>
    <t>TE SOLDAVEL, PVC, 90 GRAUS, 60 MM, PARA AGUA FRIA PREDIAL (NBR 5648)</t>
  </si>
  <si>
    <t>SUPORTE DE FIXACAO PARA ESPELHO / PLACA 4" X 4", PARA 6 MODULOS, PARA INSTALACAO UN 2,13 DE TOMADAS E INTERRUPTORES (SOMENTE SUPORTE</t>
  </si>
  <si>
    <t xml:space="preserve">SUPORTE DE FIXACAO PARA ESPELHO / PLACA 4" X 2", PARA 3 MODULOS, PARA </t>
  </si>
  <si>
    <t>SILICONE ACETICO USO GERAL INCOLOR 280 G</t>
  </si>
  <si>
    <t>SIFAO PLASTICO TIPO COPO PARA TANQUE, 1.1/4 X 1.1/2 "</t>
  </si>
  <si>
    <t>SENSOR DE PRESENCA BIVOLT DE PAREDE SEM FOTOCELULA PARA QUALQUER TIPO DE</t>
  </si>
  <si>
    <t>SELANTE TIPO VEDA CALHA PARA METAL E FIBROCIMENTO</t>
  </si>
  <si>
    <t>ROLDANA CONCOVA DUPLA, EM CHAPA DE ACO, ROLAMENTO INTERNO BLINDADO DE ACO</t>
  </si>
  <si>
    <t>RODAPE PLANO PARA PISO VINILICO, H = 5 CM</t>
  </si>
  <si>
    <t>RODAPE DE BORRACHA LISO, H = 70 MM, E = *2* MM, PARA  ARGAMASSA, PRETO</t>
  </si>
  <si>
    <t>REVESTIMENTO EPOXI DE ALTA RESISTENCIA QUIMICA, ISENTO DE SOLVENTES, BICOMPONENTE</t>
  </si>
  <si>
    <t>REVESTIMENTO EM CERAMICA ESMALTADA EXTRA, PEI MAIOR OU IGUAL 4, FORMATO MAIOR</t>
  </si>
  <si>
    <t>REVESTIMENTO DE PAREDE EM GRANILITE, MARMORITE OU GRANITINA COLORIDO - ESP</t>
  </si>
  <si>
    <t>REGISTRO PRESSAO BRUTO EM LATAO FORJADO, BITOLA 3/4</t>
  </si>
  <si>
    <t>REGISTRO GAVETA BRUTO EM LATAO FORJADO, BITOLA 1.1/2 "</t>
  </si>
  <si>
    <t>REGISTRO GAVETA BRUTO EM LATAO FORJADO, BITOLA 1 " (</t>
  </si>
  <si>
    <t>PRIMER PARA MANTA ASFALTICA A BASE DE ASFALTO MODIFICADO DILUIDO EM SOLVENTE</t>
  </si>
  <si>
    <t>PORCA ZINCADA, SEXTAVADA, DIAMETRO 1/4"</t>
  </si>
  <si>
    <t>Jogo de Soquetes Sextavados 1/2Profissional (Aço cromo vanádio temperado-Encaixe de 1/2"20 Soquetes Sextavados (mm): 8 à 32mm)</t>
  </si>
  <si>
    <t>Manutenção equipamentos (gastos mensais) – Adotado 0,5% a.m. (O coeficiente adotado foi 6x10⁻⁵, com base no TCPO - ed. PINI, para equipamentos de pequeno porte (~1,5HP), com utilização, em média de 83 h/mês.)</t>
  </si>
  <si>
    <t>QTD</t>
  </si>
  <si>
    <t>VALOR UNITÁRIO</t>
  </si>
  <si>
    <t>TOTAL</t>
  </si>
  <si>
    <t>Alavanca</t>
  </si>
  <si>
    <t>Alicate bico chato</t>
  </si>
  <si>
    <t>Alicate bico torto com mola</t>
  </si>
  <si>
    <t>Alicate cortador, descascador e desencapador de fio</t>
  </si>
  <si>
    <t>Alicate crimpador RJ11 e RJ45 com trava de catraca - rede e telefonia.</t>
  </si>
  <si>
    <t>Alicate de pressão 10</t>
  </si>
  <si>
    <t>Alicate para prensar terminais p/ fios e cabos</t>
  </si>
  <si>
    <t>Alicate para terminais coaxial catracado RG59,58,62,6.</t>
  </si>
  <si>
    <t>Alicate rebitador manual</t>
  </si>
  <si>
    <t>Alicate torques</t>
  </si>
  <si>
    <t>Alicate universal 8”</t>
  </si>
  <si>
    <t>Alicate volt-amperímetro (fluke).</t>
  </si>
  <si>
    <t>Alicates bico de papagaio</t>
  </si>
  <si>
    <t>Arco de serra manual</t>
  </si>
  <si>
    <t>Bomba tipo “sapo” Altura Manométrica Máxima: 65m (Elevação), Saída 1 = 25mm</t>
  </si>
  <si>
    <t>Broca de aço rápido (jogo) 1 a 13mm 25 peças</t>
  </si>
  <si>
    <t>Broxa para pintor</t>
  </si>
  <si>
    <t>Carrinho de mão</t>
  </si>
  <si>
    <t>Cavador reto</t>
  </si>
  <si>
    <t>Cavalete em madeira</t>
  </si>
  <si>
    <t>Cinturão de ferramentas</t>
  </si>
  <si>
    <t>Chave B.L.I enroladeira para telefonia.</t>
  </si>
  <si>
    <t>Chave catraca (cachimbo)</t>
  </si>
  <si>
    <t>Chave cortador de tubo manual</t>
  </si>
  <si>
    <t>Chave Inglesa 24"</t>
  </si>
  <si>
    <t>Chave inglesa 4"</t>
  </si>
  <si>
    <t>Chave Inglesa 6"</t>
  </si>
  <si>
    <t>Chave Philips 1/8 x 3</t>
  </si>
  <si>
    <t>Chave Philips 3/16 x 4</t>
  </si>
  <si>
    <t>Chave Philips ¼ x 5”</t>
  </si>
  <si>
    <t>Chave Philips 3/16 x 3”</t>
  </si>
  <si>
    <t>Chaves de grifo n° 18</t>
  </si>
  <si>
    <t>Chaves de grifo n° 24</t>
  </si>
  <si>
    <t>Chaves de grifo n° 36</t>
  </si>
  <si>
    <t>Chaves de grifo n° 48</t>
  </si>
  <si>
    <t>Colher de pedreiro</t>
  </si>
  <si>
    <t>Desempenadeira de alumínio para aplicação de rejunte</t>
  </si>
  <si>
    <t>Desentupidor de esgotos, pias, ralos e banheiras</t>
  </si>
  <si>
    <t>Discos de corte</t>
  </si>
  <si>
    <t>Enxada</t>
  </si>
  <si>
    <t>Escada de alumínio de 11 degraus</t>
  </si>
  <si>
    <t>Escada dupla</t>
  </si>
  <si>
    <t>Escada elástica</t>
  </si>
  <si>
    <t>Espátula</t>
  </si>
  <si>
    <t>Esquadro</t>
  </si>
  <si>
    <t>Estilete</t>
  </si>
  <si>
    <t>Ferro de soda</t>
  </si>
  <si>
    <t>Formões (jogo)</t>
  </si>
  <si>
    <t>Furadeira de bancada</t>
  </si>
  <si>
    <t>Garra Jacaré Grande</t>
  </si>
  <si>
    <t>Guia (condutor de cabos)</t>
  </si>
  <si>
    <t>Jogo de chave ALLEN 1,5mm à 10mm.</t>
  </si>
  <si>
    <t>Jogo de chaves combinadas 6 à 32mm.</t>
  </si>
  <si>
    <t>Jogo de chaves de fenda/ 6 peças</t>
  </si>
  <si>
    <t>Jogo de chaves Tork reta de T4 à T30.</t>
  </si>
  <si>
    <t>Lanterna Portátil</t>
  </si>
  <si>
    <t>Lima</t>
  </si>
  <si>
    <t>Linha p/ pedreiro</t>
  </si>
  <si>
    <t>Lixadeira elétrica</t>
  </si>
  <si>
    <t>Localizador de cabos de rede (UTP 4 pares) e de cabos de telefonia.</t>
  </si>
  <si>
    <t>Luvas p/ eletricista de 500V classe 00 tipos 2</t>
  </si>
  <si>
    <t>Maleta para ferramentas com divisórias (43x33x15cm)</t>
  </si>
  <si>
    <t>Jogo de abrir rosca (macho e tarraxa)</t>
  </si>
  <si>
    <t>Mangueira de nível</t>
  </si>
  <si>
    <t>Mangueira p/ água com esguichos</t>
  </si>
  <si>
    <t>Manômetro</t>
  </si>
  <si>
    <t>Máquina de furar elétrica</t>
  </si>
  <si>
    <t>Máquina de solda mig/mag.</t>
  </si>
  <si>
    <t>Desentupidor manual (10 metros)</t>
  </si>
  <si>
    <t>Marreta</t>
  </si>
  <si>
    <t>Martelo de borracha</t>
  </si>
  <si>
    <t>Martelo unha</t>
  </si>
  <si>
    <t>Máscara protetora de poeira</t>
  </si>
  <si>
    <t>Máscara protetora de solda</t>
  </si>
  <si>
    <t>Moto esmeril de bancada</t>
  </si>
  <si>
    <t>Nível A Laser Feixe Horizontal E Vertical Com Duas Bolhas</t>
  </si>
  <si>
    <t>Pá</t>
  </si>
  <si>
    <t>Parafusadeira velocidade variável 1/4'' 700watts.</t>
  </si>
  <si>
    <t>Pé-de-cabra (80 cm)</t>
  </si>
  <si>
    <t>Peneira</t>
  </si>
  <si>
    <t>Picareta</t>
  </si>
  <si>
    <t>Pincel para retoque</t>
  </si>
  <si>
    <t>Pistola de silicone</t>
  </si>
  <si>
    <t>Plaina elétrica</t>
  </si>
  <si>
    <t>Ponteiro 10”</t>
  </si>
  <si>
    <t>Prumo</t>
  </si>
  <si>
    <t>Psicômetro Umidade Relativa: 0 ~ 100rh, Leitura Em ºC E ºF</t>
  </si>
  <si>
    <t>Punch Down para inserção em terminais de rede RJ45.</t>
  </si>
  <si>
    <t>Rádio portátil talkabout</t>
  </si>
  <si>
    <t>Riscador de cerâmica</t>
  </si>
  <si>
    <t>Riscador de fórmica</t>
  </si>
  <si>
    <t>Rolo p/ pintura</t>
  </si>
  <si>
    <t>Rotuladora com etiquetas.</t>
  </si>
  <si>
    <t>Saca polia</t>
  </si>
  <si>
    <t>Serra circular elétrica</t>
  </si>
  <si>
    <t>Serra elétrica tico-tico</t>
  </si>
  <si>
    <t>Serracopo com adaptador</t>
  </si>
  <si>
    <t>Serrote</t>
  </si>
  <si>
    <t>Suporte para ferro de solda</t>
  </si>
  <si>
    <t>Talhadeira</t>
  </si>
  <si>
    <t>Termômetro Digital MINIPA c/ mira lazer.</t>
  </si>
  <si>
    <t>Tesoura industrial</t>
  </si>
  <si>
    <t>Testador de cabo de rede p/ RJ11 e RJ45.</t>
  </si>
  <si>
    <t>Detector de tensão (minipa)</t>
  </si>
  <si>
    <t>Trena</t>
  </si>
  <si>
    <t>Ventosa para vidros</t>
  </si>
  <si>
    <t>0,50%</t>
  </si>
  <si>
    <t>Depreciação de equipamentos (gasto mensal) - Adotado 8 anos e residual de 20% **</t>
  </si>
  <si>
    <t>Total mensal</t>
  </si>
  <si>
    <t>Quantidade de funcionários</t>
  </si>
  <si>
    <t>Total mensal por funcionário</t>
  </si>
  <si>
    <r>
      <rPr>
        <b/>
        <sz val="10"/>
        <rFont val="Arial"/>
        <family val="2"/>
      </rPr>
      <t>ANEXO X - ORÇAMENTO ANUAL ESTIMADO DE CUSTOS PARA PEÇAS,
MATERIAIS E EQUIPAMENTOS BÁSICOS</t>
    </r>
  </si>
  <si>
    <t>Categoria</t>
  </si>
  <si>
    <t>Fonte</t>
  </si>
  <si>
    <t>Vlr Unit.</t>
  </si>
  <si>
    <t>Valor Unit.c/ BDI</t>
  </si>
  <si>
    <t>Valor Total Anual com BDI</t>
  </si>
  <si>
    <t>BDI</t>
  </si>
  <si>
    <t>Engenheiro Civil Pleno</t>
  </si>
  <si>
    <t>SINAPI</t>
  </si>
  <si>
    <t>Engenheiro Eletricista</t>
  </si>
  <si>
    <r>
      <t xml:space="preserve">Engenheiro Mecânico </t>
    </r>
    <r>
      <rPr>
        <vertAlign val="superscript"/>
        <sz val="10"/>
        <rFont val="Arial"/>
        <family val="2"/>
      </rPr>
      <t>(1)</t>
    </r>
  </si>
  <si>
    <t>Arquiteto</t>
  </si>
  <si>
    <t>Encarregado Geral</t>
  </si>
  <si>
    <t>Desenhista Detalhista com habilidade em CAD</t>
  </si>
  <si>
    <r>
      <t>Técnico em Refrigeração</t>
    </r>
    <r>
      <rPr>
        <vertAlign val="superscript"/>
        <sz val="10"/>
        <rFont val="Arial"/>
        <family val="2"/>
      </rPr>
      <t>(2)</t>
    </r>
  </si>
  <si>
    <r>
      <t xml:space="preserve">Técnico em Eletrônica </t>
    </r>
    <r>
      <rPr>
        <vertAlign val="superscript"/>
        <sz val="10"/>
        <rFont val="Arial"/>
        <family val="2"/>
      </rPr>
      <t>(4)</t>
    </r>
  </si>
  <si>
    <t>Mestre de Obra</t>
  </si>
  <si>
    <t>Gesseiro</t>
  </si>
  <si>
    <t>Marceneiro com habilidade em montagem de divisórias</t>
  </si>
  <si>
    <t>Serralheiro com habilidade em vidraçaria</t>
  </si>
  <si>
    <t>Pedreiro</t>
  </si>
  <si>
    <t>Pintor</t>
  </si>
  <si>
    <t>Servente de pedreiro</t>
  </si>
  <si>
    <t>Operador de máquinas e equipamentos</t>
  </si>
  <si>
    <t>Bombeiro Hidráulico</t>
  </si>
  <si>
    <t>Eletricista</t>
  </si>
  <si>
    <t>Ajudante de Eletricista</t>
  </si>
  <si>
    <t>Ajudante Geral</t>
  </si>
  <si>
    <r>
      <rPr>
        <sz val="10"/>
        <rFont val="Arial"/>
        <family val="2"/>
      </rPr>
      <t>Técnico em Edificações com prática em orçamentação</t>
    </r>
    <r>
      <rPr>
        <vertAlign val="superscript"/>
        <sz val="10"/>
        <rFont val="Arial"/>
        <family val="2"/>
      </rPr>
      <t>(4)</t>
    </r>
  </si>
  <si>
    <r>
      <rPr>
        <sz val="10"/>
        <rFont val="Arial"/>
        <family val="2"/>
      </rPr>
      <t>Técnico em Telefonia e Rede Lógica, Incluindo Fibra Ótica</t>
    </r>
    <r>
      <rPr>
        <vertAlign val="superscript"/>
        <sz val="10"/>
        <rFont val="Arial"/>
        <family val="2"/>
      </rPr>
      <t>(2)</t>
    </r>
  </si>
  <si>
    <r>
      <rPr>
        <sz val="10"/>
        <rFont val="Arial"/>
        <family val="2"/>
      </rPr>
      <t xml:space="preserve">Auxiliar Técnico em Telefonia e Rede Lógica (cabista) </t>
    </r>
    <r>
      <rPr>
        <vertAlign val="superscript"/>
        <sz val="10"/>
        <rFont val="Arial"/>
        <family val="2"/>
      </rPr>
      <t>(3)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</si>
  <si>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</si>
  <si>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</si>
  <si>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</si>
  <si>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</si>
  <si>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</si>
  <si>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</si>
  <si>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</si>
  <si>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</si>
  <si>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</si>
  <si>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</si>
  <si>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</si>
  <si>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</si>
  <si>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</si>
  <si>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</si>
  <si>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</si>
  <si>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</si>
  <si>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</si>
  <si>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</si>
  <si>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</si>
  <si>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</si>
  <si>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</si>
  <si>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</si>
  <si>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</si>
  <si>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r>
      <rPr>
        <b/>
        <sz val="12"/>
        <rFont val="Calibri"/>
        <family val="2"/>
      </rPr>
      <t xml:space="preserve">Fontes dos valores Unitários:
</t>
    </r>
    <r>
      <rPr>
        <sz val="12"/>
        <rFont val="Calibri"/>
        <family val="2"/>
      </rPr>
      <t xml:space="preserve">- Tabela SINAPI de Insumos – DF – Dezembro/2018
</t>
    </r>
    <r>
      <rPr>
        <sz val="12"/>
        <rFont val="Calibri"/>
        <family val="2"/>
      </rPr>
      <t xml:space="preserve">(1) Foi utilizado o Valor Unitário/Hora atribuído ao EngenheiroEletricista.
</t>
    </r>
    <r>
      <rPr>
        <sz val="12"/>
        <rFont val="Calibri"/>
        <family val="2"/>
      </rPr>
      <t xml:space="preserve">(2) Foi utilizado o Valor Unitário/Hora atribuído aoEletricista
</t>
    </r>
    <r>
      <rPr>
        <sz val="12"/>
        <rFont val="Calibri"/>
        <family val="2"/>
      </rPr>
      <t xml:space="preserve">(3) Foi utilizado o Valor Unitário/Hora atribuído ao Auxiliar deEletricista
</t>
    </r>
    <r>
      <rPr>
        <sz val="12"/>
        <rFont val="Calibri"/>
        <family val="2"/>
      </rPr>
      <t xml:space="preserve">(4) Foi utilizado o Valor Unitário/Hora atribuído aoEletrotécnico
</t>
    </r>
    <r>
      <rPr>
        <b/>
        <sz val="12"/>
        <rFont val="Calibri"/>
        <family val="2"/>
      </rPr>
      <t xml:space="preserve">Encargos Sociais:
</t>
    </r>
    <r>
      <rPr>
        <sz val="12"/>
        <rFont val="Calibri"/>
        <family val="2"/>
      </rPr>
      <t xml:space="preserve">Utilizado percentual de encargos sociais de 113,83% (horistas), conforme tabela SINAPI (já calculado no valor unitário).
</t>
    </r>
    <r>
      <rPr>
        <b/>
        <sz val="12"/>
        <rFont val="Calibri"/>
        <family val="2"/>
      </rPr>
      <t xml:space="preserve">Encargos Complementares </t>
    </r>
    <r>
      <rPr>
        <sz val="12"/>
        <rFont val="Calibri"/>
        <family val="2"/>
      </rPr>
      <t>(EPI, alimentação, transporte, exames e seguro)</t>
    </r>
    <r>
      <rPr>
        <b/>
        <sz val="12"/>
        <rFont val="Calibri"/>
        <family val="2"/>
      </rPr>
      <t xml:space="preserve">: </t>
    </r>
    <r>
      <rPr>
        <sz val="12"/>
        <rFont val="Calibri"/>
        <family val="2"/>
      </rPr>
      <t xml:space="preserve">Utilizado valor unitário/horário de R$3,93 conforme média do SINAPI (exceto para engenheiros, arquiteto e desenhista)
</t>
    </r>
    <r>
      <rPr>
        <b/>
        <sz val="12"/>
        <rFont val="Calibri"/>
        <family val="2"/>
      </rPr>
      <t xml:space="preserve">Cálculo do BDI:
</t>
    </r>
    <r>
      <rPr>
        <sz val="12"/>
        <rFont val="Calibri"/>
        <family val="2"/>
      </rPr>
      <t>Para cálculo do BDI estimado para o fornecimento de mão de obra eventual, foi utilizada a fórmula proposta pelo Tribunal de Contas da União para cálculo do BDI:</t>
    </r>
  </si>
  <si>
    <t xml:space="preserve">BDI = </t>
  </si>
  <si>
    <t>(1+(AC+S+R+G))(1+DF)1+L)</t>
  </si>
  <si>
    <t>(1-I)</t>
  </si>
  <si>
    <t>X100</t>
  </si>
  <si>
    <r>
      <t xml:space="preserve">Fonte: Acórdão 2.622/2013-TCU-Plenário
</t>
    </r>
    <r>
      <rPr>
        <sz val="12"/>
        <rFont val="Calibri"/>
        <family val="2"/>
      </rPr>
      <t xml:space="preserve">Onde:
</t>
    </r>
    <r>
      <rPr>
        <sz val="12"/>
        <rFont val="Calibri"/>
        <family val="2"/>
      </rPr>
      <t xml:space="preserve">AC é a taxa de rateio da Administração Central; S é uma taxa representativa de Seguros;
</t>
    </r>
    <r>
      <rPr>
        <sz val="12"/>
        <rFont val="Calibri"/>
        <family val="2"/>
      </rPr>
      <t xml:space="preserve">R corresponde aos riscos e imprevistos;
</t>
    </r>
    <r>
      <rPr>
        <sz val="12"/>
        <rFont val="Calibri"/>
        <family val="2"/>
      </rPr>
      <t xml:space="preserve">G é a taxa que representa o ônus das garantias exigidas em edital; DF é a taxa representativa das despesas financeiras;
</t>
    </r>
    <r>
      <rPr>
        <sz val="12"/>
        <rFont val="Calibri"/>
        <family val="2"/>
      </rPr>
      <t xml:space="preserve">L corresponde ao lucro bruto e;
</t>
    </r>
    <r>
      <rPr>
        <sz val="12"/>
        <rFont val="Calibri"/>
        <family val="2"/>
      </rPr>
      <t xml:space="preserve">I é a taxa representativa dos impostos (incidentes sobre o valor faturado).
</t>
    </r>
    <r>
      <rPr>
        <sz val="12"/>
        <rFont val="Calibri"/>
        <family val="2"/>
      </rPr>
      <t xml:space="preserve">No caso do orçamento estimado pela CONTRATANTE, foram adotados os valores medianos sugeridos  pelo  TCU  para  simples  fornecimento  (conforme  Acórdão  TCU  2.622/2013  – Plenário), que conduziram a um BDI de </t>
    </r>
    <r>
      <rPr>
        <b/>
        <sz val="12"/>
        <rFont val="Calibri"/>
        <family val="2"/>
      </rPr>
      <t xml:space="preserve">19,73%.
</t>
    </r>
    <r>
      <rPr>
        <sz val="12"/>
        <rFont val="Calibri"/>
        <family val="2"/>
      </rPr>
      <t xml:space="preserve">AC = 3,45%;
</t>
    </r>
    <r>
      <rPr>
        <sz val="12"/>
        <rFont val="Calibri"/>
        <family val="2"/>
      </rPr>
      <t xml:space="preserve">S + G = 0,48%; R = 0,85%;
</t>
    </r>
    <r>
      <rPr>
        <sz val="12"/>
        <rFont val="Calibri"/>
        <family val="2"/>
      </rPr>
      <t xml:space="preserve">DF = 0,85%;
</t>
    </r>
    <r>
      <rPr>
        <sz val="12"/>
        <rFont val="Calibri"/>
        <family val="2"/>
      </rPr>
      <t xml:space="preserve">L = 3,50%;
</t>
    </r>
    <r>
      <rPr>
        <sz val="12"/>
        <rFont val="Calibri"/>
        <family val="2"/>
      </rPr>
      <t xml:space="preserve">I = 8,65%.
</t>
    </r>
    <r>
      <rPr>
        <sz val="12"/>
        <rFont val="Calibri"/>
        <family val="2"/>
      </rPr>
      <t>Os impostos incidentes sobre o faturamento considerados foram: ISS = 5,0%; PIS = 0,65%; COFINS = 3,00%</t>
    </r>
  </si>
  <si>
    <r>
      <rPr>
        <b/>
        <sz val="10"/>
        <rFont val="Arial"/>
        <family val="2"/>
      </rPr>
      <t>PLANILHAS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FORMAÇÃO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PREÇOS</t>
    </r>
  </si>
  <si>
    <r>
      <rPr>
        <b/>
        <sz val="10"/>
        <rFont val="Arial"/>
        <family val="2"/>
      </rPr>
      <t>Para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Lote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III:</t>
    </r>
  </si>
  <si>
    <t>Referência</t>
  </si>
  <si>
    <r>
      <rPr>
        <b/>
        <sz val="10"/>
        <rFont val="Arial"/>
        <family val="2"/>
      </rPr>
      <t>Valor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(R$)</t>
    </r>
  </si>
  <si>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Composição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Remuneração</t>
    </r>
  </si>
  <si>
    <t>A</t>
  </si>
  <si>
    <t>100,00%</t>
  </si>
  <si>
    <t>B</t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</si>
  <si>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Remuneração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</t>
    </r>
  </si>
  <si>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2: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Benefícios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Diários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Mensais</t>
    </r>
  </si>
  <si>
    <r>
      <rPr>
        <sz val="10"/>
        <rFont val="Arial"/>
        <family val="2"/>
      </rPr>
      <t>Desconto Legal do Vale Transporte (Lei nº 7.418/1985)</t>
    </r>
  </si>
  <si>
    <t>C</t>
  </si>
  <si>
    <t>D</t>
  </si>
  <si>
    <t>-</t>
  </si>
  <si>
    <t>E</t>
  </si>
  <si>
    <t>F</t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</si>
  <si>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Benefícios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Diários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Mensais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2</t>
    </r>
  </si>
  <si>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3: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Insumos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Diversos</t>
    </r>
  </si>
  <si>
    <t>Uniformes</t>
  </si>
  <si>
    <r>
      <rPr>
        <sz val="10"/>
        <rFont val="Arial"/>
        <family val="2"/>
      </rPr>
      <t>Equipamentos de Proteção Individual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</si>
  <si>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Insumos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Diversos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3</t>
    </r>
  </si>
  <si>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Encargos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Sociais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trabalhistas</t>
    </r>
  </si>
  <si>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4.1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Encargos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Previdenciários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FGTS</t>
    </r>
  </si>
  <si>
    <t>INSS</t>
  </si>
  <si>
    <t>SESC</t>
  </si>
  <si>
    <t>SENAC</t>
  </si>
  <si>
    <t>INCRA</t>
  </si>
  <si>
    <r>
      <rPr>
        <sz val="10"/>
        <rFont val="Arial"/>
        <family val="2"/>
      </rPr>
      <t>Salário Educação</t>
    </r>
  </si>
  <si>
    <t>FGTS</t>
  </si>
  <si>
    <t>G</t>
  </si>
  <si>
    <t>RAT</t>
  </si>
  <si>
    <t>H</t>
  </si>
  <si>
    <t>SEBRAE</t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</si>
  <si>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Encargos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Previdenciários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FGTS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4.1</t>
    </r>
  </si>
  <si>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4.2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13º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Salário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Adicional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Férias</t>
    </r>
  </si>
  <si>
    <r>
      <rPr>
        <sz val="10"/>
        <rFont val="Arial"/>
        <family val="2"/>
      </rPr>
      <t>13º Salário</t>
    </r>
  </si>
  <si>
    <r>
      <rPr>
        <sz val="10"/>
        <rFont val="Arial"/>
        <family val="2"/>
      </rPr>
      <t>Adicional de Férias</t>
    </r>
  </si>
  <si>
    <r>
      <rPr>
        <sz val="10"/>
        <rFont val="Arial"/>
        <family val="2"/>
      </rPr>
      <t>Incidência do Submódulo 4.1 sobre 13º Salário e Adicional de Férias</t>
    </r>
  </si>
  <si>
    <r>
      <rPr>
        <sz val="10"/>
        <rFont val="Arial"/>
        <family val="2"/>
      </rPr>
      <t>Incidência da Multa Rescisória do FGTS sobre 13º Salário e Adicional de Férias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</si>
  <si>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13º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Salário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Adicional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Férias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4.2</t>
    </r>
  </si>
  <si>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4.3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Afastamento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Maternidade</t>
    </r>
  </si>
  <si>
    <r>
      <rPr>
        <sz val="10"/>
        <rFont val="Arial"/>
        <family val="2"/>
      </rPr>
      <t>Férias Proporcionais relativas ao Afastamento Maternidade</t>
    </r>
  </si>
  <si>
    <r>
      <rPr>
        <sz val="10"/>
        <rFont val="Arial"/>
        <family val="2"/>
      </rPr>
      <t>Incidência do Submódulo 4.1 sobre as Férias Proporcionais</t>
    </r>
  </si>
  <si>
    <r>
      <rPr>
        <sz val="10"/>
        <rFont val="Arial"/>
        <family val="2"/>
      </rPr>
      <t>Incidência do Submódulo 4.1 sobre o período de Licença Maternidade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</si>
  <si>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Afastamento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Maternidade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4.3</t>
    </r>
  </si>
  <si>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Provisões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para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Rescisão</t>
    </r>
  </si>
  <si>
    <r>
      <rPr>
        <sz val="10"/>
        <rFont val="Arial"/>
        <family val="2"/>
      </rPr>
      <t>Aviso Prévio Indenizado</t>
    </r>
  </si>
  <si>
    <r>
      <rPr>
        <sz val="10"/>
        <rFont val="Arial"/>
        <family val="2"/>
      </rPr>
      <t>Incidência do submódulo 4.1 sobre o reﬂexo do aviso prévio indenizado no 13º Salário</t>
    </r>
  </si>
  <si>
    <r>
      <rPr>
        <sz val="10"/>
        <rFont val="Arial"/>
        <family val="2"/>
      </rPr>
      <t>Multa do FGTS do Aviso Prévio Indenizado</t>
    </r>
  </si>
  <si>
    <r>
      <rPr>
        <sz val="10"/>
        <rFont val="Arial"/>
        <family val="2"/>
      </rPr>
      <t>Multa do FGTS para Rescisão Sem Justa Causa</t>
    </r>
  </si>
  <si>
    <r>
      <rPr>
        <sz val="10"/>
        <rFont val="Arial"/>
        <family val="2"/>
      </rPr>
      <t>Indenização Adicional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</si>
  <si>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Provisões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para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Rescisão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4.4</t>
    </r>
  </si>
  <si>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4.5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Reposição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Proﬁssional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Ausente</t>
    </r>
  </si>
  <si>
    <r>
      <rPr>
        <sz val="10"/>
        <rFont val="Arial"/>
        <family val="2"/>
      </rPr>
      <t>Reposição relativa a Férias</t>
    </r>
  </si>
  <si>
    <r>
      <rPr>
        <sz val="10"/>
        <rFont val="Arial"/>
        <family val="2"/>
      </rPr>
      <t>Reposição relativa a Ausência por Doença</t>
    </r>
  </si>
  <si>
    <r>
      <rPr>
        <sz val="10"/>
        <rFont val="Arial"/>
        <family val="2"/>
      </rPr>
      <t>Reposição referente a Licença Paternidade</t>
    </r>
  </si>
  <si>
    <r>
      <rPr>
        <sz val="10"/>
        <rFont val="Arial"/>
        <family val="2"/>
      </rPr>
      <t>Reposição devido a Ausências Legais</t>
    </r>
  </si>
  <si>
    <r>
      <rPr>
        <sz val="10"/>
        <rFont val="Arial"/>
        <family val="2"/>
      </rPr>
      <t>Reposição relativa a Ausência por Acidente de Trabalho</t>
    </r>
  </si>
  <si>
    <r>
      <rPr>
        <sz val="10"/>
        <rFont val="Arial"/>
        <family val="2"/>
      </rPr>
      <t>Reposição devido a concessão de Aviso Prévio Trabalhado</t>
    </r>
  </si>
  <si>
    <r>
      <rPr>
        <b/>
        <sz val="10"/>
        <rFont val="Arial"/>
        <family val="2"/>
      </rPr>
      <t>Subtotal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Itens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B,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</t>
    </r>
  </si>
  <si>
    <r>
      <rPr>
        <sz val="10"/>
        <rFont val="Arial"/>
        <family val="2"/>
      </rPr>
      <t>Incidência do Submódulo 4.1 sobre o Custo de Reposição</t>
    </r>
  </si>
  <si>
    <r>
      <rPr>
        <sz val="10"/>
        <rFont val="Arial"/>
        <family val="2"/>
      </rPr>
      <t>Incidência do Submódulo 4.2 sobre o Custo de Reposição</t>
    </r>
  </si>
  <si>
    <t>I</t>
  </si>
  <si>
    <r>
      <rPr>
        <sz val="10"/>
        <rFont val="Arial"/>
        <family val="2"/>
      </rPr>
      <t>Incidência do Submódulo 4.3 sobre o Custo de Reposição</t>
    </r>
  </si>
  <si>
    <t>J</t>
  </si>
  <si>
    <r>
      <rPr>
        <sz val="10"/>
        <rFont val="Arial"/>
        <family val="2"/>
      </rPr>
      <t>Incidência do Submódulo 4.4 sobre o Custo de Reposição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</si>
  <si>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Reposição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Proﬁssional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Ausente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Submódulo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4.5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</si>
  <si>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Encargos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Sociais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Trabalhistas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</t>
    </r>
  </si>
  <si>
    <r>
      <rPr>
        <b/>
        <sz val="10"/>
        <rFont val="Arial"/>
        <family val="2"/>
      </rPr>
      <t>Subtotal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Módulos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2,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</t>
    </r>
  </si>
  <si>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5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–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Indiretos,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Lucro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Tributos</t>
    </r>
  </si>
  <si>
    <r>
      <rPr>
        <sz val="10"/>
        <rFont val="Arial"/>
        <family val="2"/>
      </rPr>
      <t>Custos Indiretos (Despesas Administrativas/Operacionais)</t>
    </r>
  </si>
  <si>
    <t>Lucro</t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</si>
  <si>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Indiretos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Lucro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(Demais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Componentes)</t>
    </r>
  </si>
  <si>
    <r>
      <rPr>
        <b/>
        <sz val="10"/>
        <rFont val="Arial"/>
        <family val="2"/>
      </rPr>
      <t>Subtotal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Módulos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2,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Indiretos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Lucro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(Po)</t>
    </r>
  </si>
  <si>
    <t>Tributos</t>
  </si>
  <si>
    <t>To</t>
  </si>
  <si>
    <t>C.1</t>
  </si>
  <si>
    <t>ISS</t>
  </si>
  <si>
    <t>C.2</t>
  </si>
  <si>
    <t>PIS</t>
  </si>
  <si>
    <t>C.3</t>
  </si>
  <si>
    <t>COFINS</t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</si>
  <si>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Tributos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</si>
  <si>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Indiretos,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Lucro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Tributos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(BDI)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Módulo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5</t>
    </r>
  </si>
  <si>
    <r>
      <rPr>
        <sz val="10"/>
        <rFont val="Arial"/>
        <family val="2"/>
      </rPr>
      <t>Po = Remuneração + Beneficios + Insumos + Encargos Sociais + Custos Indiretos + Lucro</t>
    </r>
  </si>
  <si>
    <r>
      <rPr>
        <sz val="10"/>
        <rFont val="Arial"/>
        <family val="2"/>
      </rPr>
      <t>P1 (Valor mensal ﬁnal a ser pago – faturamento) = Po + Tributos</t>
    </r>
  </si>
  <si>
    <r>
      <rPr>
        <sz val="10"/>
        <rFont val="Arial"/>
        <family val="2"/>
      </rPr>
      <t>Tributos = To (Percentual) x P1 (Imposto por dentro)</t>
    </r>
  </si>
  <si>
    <r>
      <rPr>
        <sz val="10"/>
        <rFont val="Arial"/>
        <family val="2"/>
      </rPr>
      <t>P1 = Po + To x P1</t>
    </r>
  </si>
  <si>
    <r>
      <rPr>
        <sz val="10"/>
        <rFont val="Arial"/>
        <family val="2"/>
      </rPr>
      <t>P1 – To x P1 = Po</t>
    </r>
  </si>
  <si>
    <t>P1=Po/(1-To)</t>
  </si>
  <si>
    <r>
      <rPr>
        <sz val="10"/>
        <rFont val="Arial"/>
        <family val="2"/>
      </rPr>
      <t>Tributos = To x P1 = P1 - Po</t>
    </r>
  </si>
  <si>
    <r>
      <rPr>
        <b/>
        <sz val="10"/>
        <rFont val="Arial"/>
        <family val="2"/>
      </rPr>
      <t>PREÇO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MENSAL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POSTO</t>
    </r>
  </si>
  <si>
    <r>
      <rPr>
        <b/>
        <sz val="10"/>
        <rFont val="Arial"/>
        <family val="2"/>
      </rPr>
      <t>BDI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(%)</t>
    </r>
  </si>
  <si>
    <t>Vale Transporte (22 dias/mês)</t>
  </si>
  <si>
    <t>Assistência Médica e Familiar</t>
  </si>
  <si>
    <t xml:space="preserve">Seguro de Vida, Invalidez e Funeral </t>
  </si>
  <si>
    <r>
      <rPr>
        <b/>
        <sz val="10"/>
        <rFont val="Arial"/>
        <family val="2"/>
      </rPr>
      <t>Planilha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formação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preços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Auxiliar Administrativo</t>
    </r>
  </si>
  <si>
    <t>Salário Base (CCT 2017 - Senge/DF)</t>
  </si>
  <si>
    <t>Auxílio Alimentação (22 dias/mês)</t>
  </si>
  <si>
    <t xml:space="preserve">Assistência Odontológica </t>
  </si>
  <si>
    <r>
      <rPr>
        <b/>
        <sz val="10"/>
        <rFont val="Arial"/>
        <family val="2"/>
      </rPr>
      <t>Planilha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formação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preços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Encarregado Geral</t>
    </r>
  </si>
  <si>
    <r>
      <rPr>
        <b/>
        <sz val="10"/>
        <rFont val="Arial"/>
        <family val="2"/>
      </rPr>
      <t>Planilha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formação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preços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Técnico Eletricista em Manutenção Predial</t>
    </r>
  </si>
  <si>
    <r>
      <rPr>
        <b/>
        <sz val="10"/>
        <rFont val="Arial"/>
        <family val="2"/>
      </rPr>
      <t>Planilha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formação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preços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Técnico em Instalações Hidrossanitárias</t>
    </r>
  </si>
  <si>
    <r>
      <rPr>
        <b/>
        <sz val="10"/>
        <rFont val="Arial"/>
        <family val="2"/>
      </rPr>
      <t>Planilha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formação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preços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Técnico em Telefonia e Rede</t>
    </r>
  </si>
  <si>
    <r>
      <rPr>
        <b/>
        <sz val="10"/>
        <rFont val="Arial"/>
        <family val="2"/>
      </rPr>
      <t>Planilha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formação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preços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Ajudante geral de Manutenção</t>
    </r>
  </si>
  <si>
    <r>
      <rPr>
        <b/>
        <sz val="10"/>
        <rFont val="Arial"/>
        <family val="2"/>
      </rPr>
      <t xml:space="preserve">ANEXO VIII – ORÇAMENTO ANUAL ESTIMADO DE CUSTOS DE MÃO-
DE-OBRA PARA EXECUÇÃO DE SERVIÇOS CONTÍNUOS
</t>
    </r>
    <r>
      <rPr>
        <u/>
        <sz val="10"/>
        <rFont val="Arial"/>
        <family val="2"/>
      </rPr>
      <t>ANEXO VIII-1 QUADRO RESUMO GERAL DO CUSTO DOS SERVIÇOS
(Inclui todos os custos, inclusive Uniformes e EPI)</t>
    </r>
  </si>
  <si>
    <t>Total Anual</t>
  </si>
  <si>
    <r>
      <rPr>
        <b/>
        <sz val="10"/>
        <rFont val="Arial"/>
        <family val="2"/>
      </rPr>
      <t>Planilha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formação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preços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Engenheiro Responsável</t>
    </r>
  </si>
  <si>
    <t>Peças, Materiais e Equipamentos Básicos</t>
  </si>
  <si>
    <t>Encargos Sociais</t>
  </si>
  <si>
    <t>BARRA DE FERRO RETANGULAR, BARRA CHATA, 1 1/2" X 1/4" (L X E), 1,89 KG/M</t>
  </si>
  <si>
    <t>BARRA DE FERRO RETANGULAR, BARRA CHATA, 1" X 3/16" (L X E), 1,73 KG/M</t>
  </si>
  <si>
    <t>BARRA DE FERRO RETANGULAR, BARRA CHATA, 2" X 1/2" (L X E), 5,06 KG/M</t>
  </si>
  <si>
    <t>CABO DE COBRE, FLEXIVEL, CLASSE 4 OU 5, CONDUTOR, 450/750 V, SECAO NOMINAL  4 MM</t>
  </si>
  <si>
    <t>CABO DE COBRE, FLEXIVEL, CLASSE 4 OU 5, CONDUTOR, 450/750 V, SECAO NOMINAL 2,5 MM2</t>
  </si>
  <si>
    <t>CABO DE COBRE, FLEXIVEL, CLASSE 4 OU 5, ISOLACAO PVC/A, ANTICHAMA SECAO NOMINAL 240 MM2</t>
  </si>
  <si>
    <t>Caixa DE PASSAGEM METALICA DE SOBREPOR COM TAMPA PARAFUSADA, DIMENSOES 25 X</t>
  </si>
  <si>
    <t>CAP PVC, ROSCAVEL, 3", AGUA FRIA PREDIAL</t>
  </si>
  <si>
    <t>CAP PVC, SERIE R, DN 150 MM, PARA ESGOTO PREDIAL</t>
  </si>
  <si>
    <t>CHAPA DE ACO GALVANIZADA BITOLA GSG 14, E = 1,95 MM (15,60 KG/M2)</t>
  </si>
  <si>
    <t>CHAPA DE ACO GALVANIZADA BITOLA GSG 16, E = 1,55 MM (12,40 KG/M2)</t>
  </si>
  <si>
    <t>CHAPA DE ACO GALVANIZADA BITOLA GSG 18, E = 1,25 MM (10,00 KG/M2)</t>
  </si>
  <si>
    <t>CHUVEIRO COMUM EM PLASTICO BRANCO, COM CANO, 3 TEMPERATURAS, 5500 W (110/220</t>
  </si>
  <si>
    <t>CONDULETE DE ALUMINIO TIPO LR, PARA ELETRODUTO ROSCAVEL DE 1 1/2", COM TAMPA</t>
  </si>
  <si>
    <t>CONDULETE DE ALUMINIO TIPO UNIVERSAL , PARA ELETRODUTO  DE 3/4", COM TAMPA</t>
  </si>
  <si>
    <t>COTOVELO 45 GRAUS DE FERRO GALVANIZADO, COM ROSCA BSP, DE 2 1/2"</t>
  </si>
  <si>
    <t>CUBA ACO INOX (AISI 304) DE EMBUTIR COM VALVULA DE 3 1/2 ", DE *56 X 33 X 12* CM</t>
  </si>
  <si>
    <t>DISJUNTOR MONO MOD DIN 10 A</t>
  </si>
  <si>
    <t>DISJUNTOR MONO MOD DIN 16 A</t>
  </si>
  <si>
    <t>DISJUNTOR MONO MOD DIN 20 A</t>
  </si>
  <si>
    <t>DISJUNTOR MONO MOD DIN 25 A</t>
  </si>
  <si>
    <t>DISJUNTOR MONO MOD DIN 32 A</t>
  </si>
  <si>
    <t>DISJUNTOR MONO MOD DIN 50 A</t>
  </si>
  <si>
    <t>VIDRO LISO INCOLOR = 4 MM</t>
  </si>
  <si>
    <t>VIDRO LISO INCOLOR=10 MM</t>
  </si>
  <si>
    <t>TUBO DE COBRE FLEXIVEL, D = 1/4 ", E = 0,79 MM, PARA AR-CONDICIONADO/ INSTALACOES</t>
  </si>
  <si>
    <t>TUBO DE COBRE CLASSE "A", DN = 3/4 " (22 MM), PARA INSTALACOES DE MEDIA
PRESSAO</t>
  </si>
  <si>
    <t>TUBO DE COBRE CLASSE "A", DN = 1/2 " (15 MM), PARA INSTALACOES DE MEDIA PRESSAO</t>
  </si>
  <si>
    <t>TUBO DE COBRE CLASSE "A", DN = 1 1/4 " (35 MM), PARA INSTALACOES DE MEDIA PRESSAO</t>
  </si>
  <si>
    <t>TUBO DE COBRE CLASSE "A", DN = 1 1/2 " (42 MM), PARA INSTALACOES DE MEDIA PRESSAO</t>
  </si>
  <si>
    <t>TUBO DE COBRE CLASSE "A", DN = 1 " (28 MM), PARA INSTALACOES DE MEDIA
PRESSAO</t>
  </si>
  <si>
    <t>TUBO ACO GALVANIZADO COM COSTURA, CLASSE LEVE, DN 65 MM ( 2 1/2"), E = 3,35 MM, *</t>
  </si>
  <si>
    <t>TUBO ACO GALVANIZADO COM COSTURA, CLASSE LEVE, DN 50 MM ( 2"), E = 3,00 MM, *4,40</t>
  </si>
  <si>
    <t>TORNEIRA CROMADA DE PAREDE PARA COZINHA COM AREJADOR 1/2" OU 3/4"</t>
  </si>
  <si>
    <t>TORNEIRA CROMADA DE MESA PARA COZINHA BICA MOVEL COM AREJADOR
1/2 " OU 3/4</t>
  </si>
  <si>
    <t>TORNEIRA CROMADA COM BICO PARA JARDIM/TANQUE 1/2 " OU 3/4 " (REF 1153)</t>
  </si>
  <si>
    <t>TOMADA PARA ANTENA DE TV, CABO COAXIAL DE 9 MM, CONJUNTO MONTADO PARA</t>
  </si>
  <si>
    <t>TOMADA 2P+T 10A, 250V, CONJUNTO MONTADO PARA SOBREPOR 4" X 2" (Caixa + MODULO)</t>
  </si>
  <si>
    <t>TINTA LATEX PVA STANDARD, COR BRANCA L</t>
  </si>
  <si>
    <t>TINTA A OLEO BRILHANTE PARA MADEIRA E METAIS</t>
  </si>
  <si>
    <t>TELA DE ARAME GALV QUADRANGULAR / LOSANGULAR, FIO 4,19 MM (8 BWG), MALHA 5 X 5</t>
  </si>
  <si>
    <t>SOLVENTE DILUENTE A BASE DE AGUARRAS</t>
  </si>
  <si>
    <t>RODAPE DE MADEIRA MACICA CUMARU/IPE CHAMPANHE OU EQUIVALENTE DA REGIAO</t>
  </si>
  <si>
    <t>RELE FOTOELETRICO INTERNO E EXTERNO BIVOLT 1000 W, DE CONECTOR, SEM BASE</t>
  </si>
  <si>
    <t>REGISTRO PRESSAO COM ACABAMENTO E CANOPLA CROMADA, SIMPLES, BITOLA
1/2</t>
  </si>
  <si>
    <t>REGISTRO PRESSAO COM ACABAMENTO E CANOPLA CROMADA, SIMPLES, BITOLA
3/4</t>
  </si>
  <si>
    <t>REGISTRO GAVETA COM ACABAMENTO E CANOPLA CROMADOS, SIMPLES, BITOLA 3/4 " (REF</t>
  </si>
  <si>
    <t>REGISTRO DE ESFERA, PVC, COM VOLANTE, VS, SOLDAVEL, DN 60 MM,
COM CORPO</t>
  </si>
  <si>
    <t>REDUTOR TIPO THINNER PARA ACABAMENTO</t>
  </si>
  <si>
    <t>RALO FOFO COM REQUADRO, QUADRADO 300 X 300 MM</t>
  </si>
  <si>
    <t>PISO EM PORCELANATO RETIFICADO EXTRA, FORMATO MENOR OU IGUAL A 61X61</t>
  </si>
  <si>
    <t>PERFIL TABICA ABERTA, PERFURADA, FORMATO Z, EM ACO GALVANIZADO NATURAL, M 3,67
LARGURA APROXIMADA 40 MM, PARA ESTRUTURA FORRO DRYW</t>
  </si>
  <si>
    <t>PERFIL CANALETA, FORMATO C, EM ACO
ZINCADO, PARA ESTRUTURA FORRO DRYWALL,</t>
  </si>
  <si>
    <t>PERFIL "I" DE ACO LAMINADO, "I" 102 X 12,7</t>
  </si>
  <si>
    <t>PENDURAL OU REGULADOR, COM MOLA, EM ACO GALVANIZADO, PARA PERFIL
TIPO T</t>
  </si>
  <si>
    <t>PEDRA BRITADA N. 0, OU PEDRISCO (4,8 A 9,5 MM) POSTO PEDREIRA</t>
  </si>
  <si>
    <t>PATCH PANEL, 24 PORTAS, CATEGORIA 6, COM RACKS DE 19" E 2 U DE ALTURA</t>
  </si>
  <si>
    <t>PATCH CORD, CATEGORIA 6, EXTENSAO DE 1,50 M</t>
  </si>
  <si>
    <t>PASTILHA DE VIDRO PIGMENTADA *2,0 X 2,0* CM, NACIONAL, PARA REVESTIMENTO M2
INTERNO/EXTERNO E PISCINA, BRANCA OU CORES FRIAS, ESPESSURA MAIOR OU IGUAL A 5</t>
  </si>
  <si>
    <t>PASTILHA CERAMICA/PORCELANA, REVEST INT/EXT E PISCINA, CORES QUENTES, *2,5 X 2,5</t>
  </si>
  <si>
    <t>PASTILHA CERAMICA/PORCELANA, REVEST INT/EXT E PISCINA, CORES QUENTES *5 X 5* CM</t>
  </si>
  <si>
    <t>PARAFUSO ZINCADO, SEXTAVADO, COM ROSCA INTEIRA, DIAMETRO 1/4",
COMPRIMENTO 1/2"</t>
  </si>
  <si>
    <t>PARAFUSO ZINCADO ROSCA SOBERBA, CABECA SEXTAVADA, 5/16 " X 200MM,</t>
  </si>
  <si>
    <t>PARAFUSO ROSCA SOBERBA ZINCADO CABECA CHATA FENDA SIMPLES 3,8 X 30 MM (1.1/4</t>
  </si>
  <si>
    <t>PARAFUSO ROSCA SOBERBA ZINCADO CABECA CHATA FENDA SIMPLES 3,5 X 25 MM (1 ")</t>
  </si>
  <si>
    <t>PARAFUSO ROSCA SOBERBA ZINCADO CABECA CHATA FENDA SIMPLES 3,2 X 20 MM (3/4 ")</t>
  </si>
  <si>
    <t>PECA SANITARIA PORCA CEGA, ARRUELA E BUCHA DE NYLON TAMANHO S-10</t>
  </si>
  <si>
    <t>PARAFUSO NIQUELADO COM ACABAMENTO CROMADO PARA FIXAR</t>
  </si>
  <si>
    <t>PARAFUSO DRY WALL, EM ACO FOSFATIZADO, CABECA TROMBETA E PONTA BROCA (TB), UN 0,08 COMPRIMENTO 25 M</t>
  </si>
  <si>
    <t>NIPLE DE FERRO GALVANIZADO, COM
ROSCA BSP, DE 2 1/2"</t>
  </si>
  <si>
    <t>MOLA AEREA FECHA PORTA, PARA PORTAS COM LARGURA ATE 95 CM</t>
  </si>
  <si>
    <t>MOLA AEREA FECHA PORTA, PARA PORTAS COM LARGURA ACIMA DE 110CM</t>
  </si>
  <si>
    <t>MASSA PLASTICA PARA MARMORE/GRANITO</t>
  </si>
  <si>
    <t>MANTA LIQUIDA DE BASE ASFALTICA MODIFICADA COM A ADICAO DE ELASTOMEROS DILUIDOS EM SOLVENTE ORGANICO, APLICACAO A FRIO (MEMBRANA IMPERMEABILIZANTE</t>
  </si>
  <si>
    <t>MANTA LIQUIDA DE BASE ASFALTICA MODIFICADA COM A ADICAO DE ELASTOMEROS</t>
  </si>
  <si>
    <t>MANTA ASFALTICA ELASTOMERICA EM POLIESTER ALUMINIZADA 3 MM, TIPO III, CLASSE</t>
  </si>
  <si>
    <t>LUVA SIMPLES, PVC, SOLDAVEL, DN 75 MM, SERIE NORMAL, PARA ESGOTO PREDIAL</t>
  </si>
  <si>
    <t>LUVA PVC SOLDAVEL, 60 MM, PARA AGUA FRIA PREDIAL</t>
  </si>
  <si>
    <t>LUMINARIA LED REFLETOR RETANGULAR BIVOLT, LUZ BRANCA, 50 W</t>
  </si>
  <si>
    <t>LUMINARIA HERMETICA IP-65 PARA 2 DUAS LAMPADAS DE 28/32/36/40</t>
  </si>
  <si>
    <t>LUMINARIA DE SOBREPOR  EM CHAPA DE ACO PARA 2 LAMPADAS FLUORESCENTES
DE 40W</t>
  </si>
  <si>
    <t>LUMINARIA DE SOBREPOR  EM CHAPA DE ACO PARA 2 LAMPADAS FLUORESCENTES DE 40W</t>
  </si>
  <si>
    <t>LUMINARIA DE EMERGENCIA 30 LEDS, POTENCIA 2 W, BATERIA DE LITIO, AUTONOMIA DE 6</t>
  </si>
  <si>
    <t>LUMINARIA DE EMBUTIR EM CHAPA DE ACO PARA 4 LAMPADAS FLUORESCENTES DE 20W</t>
  </si>
  <si>
    <t>LUMINARIA DE EMBUTIR EM CHAPA DE ACO PARA 2 LAMPADAS FLUORESCENTES DE 40W</t>
  </si>
  <si>
    <t>LAVATORIO/CUBA DE SOBREPOR RETANGULAR LOUCA BRANCA COM LADRAO *52 X 45* CM</t>
  </si>
  <si>
    <t>LAMPADA LED TIPO DICROICA BIVOLT, LUZ BRANCA, 5 W (BASE GU10)</t>
  </si>
  <si>
    <t>LAMPADA LED 10 W BIVOLT BRANCA, FORMATO TRADICIONAL (BASE E27)</t>
  </si>
  <si>
    <t>LAMPADA FLUORESCENTE TUBULAR T8 DE 16/18 W, BIVOLT</t>
  </si>
  <si>
    <t>LAMPADA FLUORESCENTE COMPACTA 2U/3U BRANCA 9/10 W, BASE E27 (127/220 V)</t>
  </si>
  <si>
    <t>JUNCAO DUPLA, PVC SOLDAVEL, DN 100 X 100 X 100 MM , SERIE NORMAL PARA ESGOTO</t>
  </si>
  <si>
    <t>JOELHO PVC, SOLDAVEL, PB, 45 GRAUS, DN 75 MM, PARA ESGOTO PREDIAL</t>
  </si>
  <si>
    <t>JOELHO PVC, SOLDAVEL, 90 GRAUS, 60 MM, PARA AGUA FRIA PREDIAL</t>
  </si>
  <si>
    <t>JOELHO PVC, SOLDAVEL COM ROSCA, 90 GRAUS, 25 MM X 1/2", PARA AGUA FRIA
PREDIAL</t>
  </si>
  <si>
    <t>JOELHO 90 GRAUS, ROSCA FEMEA TERMINAL, METALICO, PARA CONEXAO COM ANEL</t>
  </si>
  <si>
    <t>INTERRUPTOR SIMPLES 10A, 250V (APENAS MODULO)</t>
  </si>
  <si>
    <t>INTERRUPTOR PARALELO 10A, 250V (APENAS MODULO)</t>
  </si>
  <si>
    <t>INTERRUPTOR PARALELO + TOMADA 2P+T 10A, 250V, CONJUNTO MONTADO PARA EMBUTIR</t>
  </si>
  <si>
    <t>INTERRUPTOR INTERMEDIARIO 10 A, 250
V (APENAS MODULO)</t>
  </si>
  <si>
    <t>INTERRUPTOR INTERMEDIARIO 10 A, 250
V (APENAS MODULO</t>
  </si>
  <si>
    <t>IMPERMEABILIZANTE INCOLOR PARA TRATAMENTO DE FACHADAS E TELHAS, BASE</t>
  </si>
  <si>
    <t>GRANITO PARA BANCADA, POLIDO, TIPO ANDORINHA/ QUARTZ/ CASTELO/ CORUMBA OU</t>
  </si>
  <si>
    <t>FUNDO ANTICORROSIVO PARA METAIS FERROSOS (ZARCAO)</t>
  </si>
  <si>
    <t>FORRO DE FIBRA MINERAL EM PLACAS DE 625 X 625 MM, E = 15 MM, BORDA</t>
  </si>
  <si>
    <t>FECHADURA DE EMBUTIR PARA PORTA EXTERNA / ENTRADA, MAQUINA 40 MM, COM CILINDRO, MACANETA ALAVANCA E ESPELHO EM METAL CROMADO - NIVEL SEGURANCA</t>
  </si>
  <si>
    <t>ESPELHO / PLACA DE 6 POSTOS 4" X 4", PARA INSTALACAO DE TOMADAS E
INTERRUPTORES</t>
  </si>
  <si>
    <t>ESPELHO / PLACA DE 3 POSTOS 4" X 2", PARA INSTALACAO DE TOMADAS E INTERRUPTORES</t>
  </si>
  <si>
    <t>ESPELHO / PLACA DE 1 POSTO 4" X 2", PARA INSTALACAO DE TOMADAS E
INTERRUPTORES</t>
  </si>
  <si>
    <t>ESPELHO / PLACA CEGA 4" X 2", PARA INSTALACAO DE TOMADAS E INTERRUPTORES</t>
  </si>
  <si>
    <t>ELETRODUTO PVC FLEXIVEL CORRUGADO, COR AMARELA, DE 3/4 MM</t>
  </si>
  <si>
    <t>ELETRODUTO PVC FLEXIVEL
CORRUGADO, COR AMARELA, DE 1'</t>
  </si>
  <si>
    <t>ELETRODUTO FLEXIVEL, EM ACO GALVANIZADO, REVESTIDO EXTERNAMENTE COM PVC (2"),</t>
  </si>
  <si>
    <t>ELETRODUTO FLEXIVEL, EM ACO GALVANIZADO, REVESTIDO EXTERNAMENTE COM PVC  3/4</t>
  </si>
  <si>
    <t>ELETRODUTO FLEXIVEL, EM ACO GALVANIZADO, REVESTIDO EXTERNAMENTE COM PVC   (1"),</t>
  </si>
  <si>
    <t>ELETRODUTO FLEXIVEL, EM ACO GALVANIZADO, REVESTIDO EXTERNAMENTE COM  (3"),</t>
  </si>
  <si>
    <t>ELETRODUTO EM ACO GALVANIZADO ELETROLITICO, LEVE, DIAMETRO 3/4", PAREDE</t>
  </si>
  <si>
    <t>ELETRODUTO EM ACO GALVANIZADO ELETROLITICO, LEVE, DIAMETRO 2'' PAREDE</t>
  </si>
  <si>
    <t>ELETRODUTO EM ACO GALVANIZADO ELETROLITICO, LEVE, DIAMETRO 1.1/2'' PAREDE</t>
  </si>
  <si>
    <t>ELETRODUTO EM ACO GALVANIZADO ELETROLITICO, LEVE, DIAMETRO 1'' PAREDE</t>
  </si>
  <si>
    <t>DUCHA HIGIENICA PLASTICA COM REGISTRO METALICO 1/2 "</t>
  </si>
  <si>
    <t>DOBRADICA EM LATAO, 4" X 3", E= 2,2 A 3,0 MM, COM ANEL, TAMPA BOLA, COM
PARAFUSOS</t>
  </si>
  <si>
    <t>DOBRADICA EM ACO /FERRO, 4" X 3", E= 2,2 A 3,0 MM, COM ANEL, CROMADO OU</t>
  </si>
  <si>
    <t>CHUMBADOR, DIAMETRO 1/4" COM PARAFUSO 1/4" X 40 MM</t>
  </si>
  <si>
    <t>CANTONEIRA ACO ABAS IGUAIS (QUALQUER BITOLA), ESPESSURA ENTRE
1/8" E 1/4"</t>
  </si>
  <si>
    <t>Caixa DE INCENDIO/ABRIGO PARA MANGUEIRA, DE EMBUTIR/INTERNA, COM 90 X 60 X 17 CM, UN 235,44 EM CHAPA DE ACO, PORTA COM VENTILACAO, VISOR COM A INSCRICAO "INCENDIO", SUPORTE /CESTA INTERNA PARA A MANGUEIRA, PINTURA ELETROSTATICA VERMELHA</t>
  </si>
  <si>
    <t>Caixa DE GORDURA EM PVC, DIAMETRO MINIMO 300 MM, DIAMETRO DE SAIDA 100MM</t>
  </si>
  <si>
    <t>CABO FLEXIVEL PVC 750 V, 3
CONDUTORES DE 2,5 MM2</t>
  </si>
  <si>
    <t>CABO FLEXIVEL PVC 750 V, 3
CONDUTORES DE 10,0 MM2</t>
  </si>
  <si>
    <t>CABO DE COBRE, FLEXIVEL, CLASSE 4 OU 5, ISOLACAO EM PVC/A, ANTICHAMA
SECAO NOMINAL 70MM</t>
  </si>
  <si>
    <t>CABO DE COBRE, FLEXIVEL, CLASSE 4 OU 5, ISOLACAO EM PVC/A, ANTICHAMA
SECAO NOMINAL 50MM</t>
  </si>
  <si>
    <t>CABO DE COBRE, FLEXIVEL, CLASSE 4 OU 5, ISOLACAO EM PVC/A, ANTICHAMA
NOMINAL 25MM</t>
  </si>
  <si>
    <t>BACIA SANITARIA (VASO) CONVENCIONAL PARA PCD SEM FURO FRONTAL, DE LOUCA</t>
  </si>
  <si>
    <t>ASSENTO SANITARIO DE PLASTICO, TIPO CONVENCIONAL</t>
  </si>
  <si>
    <t>ARRUELA QUADRADA EM ACO GALVANIZADO, DIMENSAO = 38 MM,
ESPESSURA = 3MM</t>
  </si>
  <si>
    <t>ADAPTADOR PVC SOLDAVEL CURTO COM BOLSA E ROSCA, 60 MM X 2",
PARA AGUA FRIA</t>
  </si>
  <si>
    <t>ABRACADEIRA EM ACO PARA AMARRACAO DE ELETRODUTOS, TIPO
COPO 3/4'</t>
  </si>
  <si>
    <t>ABRACADEIRA EM ACO PARA AMARRACAO DE ELETRODUTOS, TIPO
COPO 1´.1/2'</t>
  </si>
  <si>
    <t>ABRACADEIRA EM ACO PARA AMARRACAO DE ELETRODUTOS, TIPO
COPO 1/2'</t>
  </si>
  <si>
    <t>ABRACADEIRA EM ACO PARA AMARRACAO DE ELETRODUTOS, TIPO
COPO 1'</t>
  </si>
  <si>
    <t>Cód SINAP</t>
  </si>
  <si>
    <t>Qtd Est Ano</t>
  </si>
  <si>
    <r>
      <rPr>
        <b/>
        <sz val="10"/>
        <rFont val="Arial"/>
        <family val="2"/>
      </rPr>
      <t>Planilha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custos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formação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preços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Técnico em Refrigeração</t>
    </r>
  </si>
  <si>
    <t>Salário Base (CCT 2019 - Sindiserviços/DF)</t>
  </si>
  <si>
    <t>Assistência Médica e Familiar (CCT 2019 - Sindiserviços/DF)</t>
  </si>
  <si>
    <t>Assistência Odontológica (CCT 2019 - Sindiserviços/DF)</t>
  </si>
  <si>
    <t>Seguro de Vida, Invalidez e Funeral (CCT 2019 - Sindiserviços/DF)</t>
  </si>
  <si>
    <t>BOMBA DE REMOÇÃO DE CONDENSADOS COM CAPACIDADE ATÉ 36.000 BTU/H</t>
  </si>
  <si>
    <t>UN</t>
  </si>
  <si>
    <t>BOMBA DE REMOÇÃO DE CONDENSADOS COM CAPACIDADE ATÉ 60.000 BTU/H</t>
  </si>
  <si>
    <t>COMPRESSOR PARA SPLIT DE 18.000 BTU/H</t>
  </si>
  <si>
    <t>COMPRESSOR PARA SPLIT DE 24.000 BTU/H</t>
  </si>
  <si>
    <t>COMPRESSOR PARA SPLIT DE 36.000 BTU/H</t>
  </si>
  <si>
    <t>COMPRESSOR PARA SPLIT DE 12.000 BTU/H</t>
  </si>
  <si>
    <t>COMPRESSOR PARA SPLIT DE 48.000 BTU/H</t>
  </si>
  <si>
    <t>COMPRESSOR PARA SPLIT DE 72.000 BTU/H</t>
  </si>
  <si>
    <t>CONTROLE REMOTO UNIVERSAL PARA SPLIT</t>
  </si>
  <si>
    <t>CURVA DE COBRE 3/4"</t>
  </si>
  <si>
    <t>CURVA DE COBRE 5/8"</t>
  </si>
  <si>
    <t>CURVA DE COBRE 7/8"</t>
  </si>
  <si>
    <t>GAS 410 A , 11,3 KG</t>
  </si>
  <si>
    <t>GÁS NITROGÊNIO</t>
  </si>
  <si>
    <t>GÁS R-22 DESCARTÁVEL, 13,6 KG</t>
  </si>
  <si>
    <t>MANGUEIRA 1/2" P/ DRENO</t>
  </si>
  <si>
    <t>MANGUEIRA 1/4" P/ DRENO</t>
  </si>
  <si>
    <t>MANGUEIRA 3/4" P/ DRENO</t>
  </si>
  <si>
    <t>MANGUEIRA 3/8" P/ DRENO</t>
  </si>
  <si>
    <t>MANGUEIRA 5/8" x 1,5mm P/ DRENO</t>
  </si>
  <si>
    <t>MOTOR DE VENTILAÇÃO PARA SPLIT 12.000 BTU/H , UNIDADE INTERNA</t>
  </si>
  <si>
    <t>MOTOR DE VENTILAÇÃO PARA SPLIT 18.000 BTU/H, UNIDADE INTERNA</t>
  </si>
  <si>
    <t>MOTOR DE VENTILAÇÃO PARA SPLIT 24.000 BTU/H, UNIDADE INTERNA</t>
  </si>
  <si>
    <t>MOTOR DE VENTILAÇÃO PARA SPLIT 36.000 BTU/H , UNIDADE EXTERNA</t>
  </si>
  <si>
    <t>MOTOR DE VENTILAÇÃO PARA SPLIT 48.000 BTU/H , UNIDADE EXTERNA</t>
  </si>
  <si>
    <t>MOTOR DE VENTILAÇÃO PARA SPLIT 72.000 BTU/H , UNIDADE EXTERNA</t>
  </si>
  <si>
    <t>PLACA PRINCIPAL PARA SPLIT DE 12.000 BTU/H</t>
  </si>
  <si>
    <t>PLACA PRINCIPAL PARA SPLIT DE 18.000 BTU/H</t>
  </si>
  <si>
    <t>PLACA PRINCIPAL PARA SPLIT DE 24.000 BTU/H</t>
  </si>
  <si>
    <t>PLACA PRINCIPAL PARA SPLIT DE 30.000 BTU/H</t>
  </si>
  <si>
    <t>PLACA PRINCIPAL PARA SPLIT DE 36.000 BTU/H</t>
  </si>
  <si>
    <t>PLACA PRINCIPAL PARA SPLIT DE 48.000 BTU/H</t>
  </si>
  <si>
    <t>PLACA PRINCIPAL PARA SPLIT DE 72.000 BTU/H</t>
  </si>
  <si>
    <t>POLIPEX ESPONJOSO 1/4"</t>
  </si>
  <si>
    <t>POLIPEX ESPONJOSO 1/2"</t>
  </si>
  <si>
    <t>POLIPEX ESPONJOSO 3/4"</t>
  </si>
  <si>
    <t>POLIPEX ESPONJOSO 3/8"</t>
  </si>
  <si>
    <t>POLIPEX ESPONJOSO 5/8"'</t>
  </si>
  <si>
    <t>POLIPEX ESPONJOSO 7/8"</t>
  </si>
  <si>
    <t>TUBO DE COBRE 7/8"</t>
  </si>
  <si>
    <t>TUBO DE COBRE 5/8</t>
  </si>
  <si>
    <t>TUBO DE COBRE FLEXIVEL, D = 1/2 ", E = 0,79 MM, PARA AR-CONDICIONADO/ INSTALACOES GAS RESIDENCIAIS E COMERCIAIS</t>
  </si>
  <si>
    <t>TUBO DE COBRE FLEXIVEL, D = 1/4 ", E = 0,79 MM, PARA AR-CONDICIONADO/ INSTALACOES GAS RESIDENCIAIS E COMERCIAIS</t>
  </si>
  <si>
    <t>TUBO DE COBRE FLEXIVEL, D = 3/8 ", E = 0,79 MM, PARA AR-CONDICIONADO/ INSTALACOES GAS RESIDENCIAIS E COMERCIAIS</t>
  </si>
  <si>
    <t>UNIÃO DE COBRE 5/8"</t>
  </si>
  <si>
    <t>UNIÃO DE COBRE 3/4"</t>
  </si>
  <si>
    <t>UNIAO DE COBRE 7/8"</t>
  </si>
  <si>
    <t>Total de Emp (D)=(BxC)</t>
  </si>
  <si>
    <t>Categoria                           (A)</t>
  </si>
  <si>
    <t>Qtd Postos  (B)</t>
  </si>
  <si>
    <t>Qtd Emp p/ Posto      ( C )</t>
  </si>
  <si>
    <t xml:space="preserve">Salário Base                                  </t>
  </si>
  <si>
    <t>Valor Anual Total                    (G) = (12xF)</t>
  </si>
  <si>
    <t>Valor Proposto p/ Posto                (E)</t>
  </si>
  <si>
    <t>Engenheiro Responsável</t>
  </si>
  <si>
    <t>Auxiliar Administrativo</t>
  </si>
  <si>
    <t>Técnico Eletricista de Manutanção Predial</t>
  </si>
  <si>
    <t>Técnico em Instalações Hidrossanitárias</t>
  </si>
  <si>
    <t>Técnico em Telefonia em Rede</t>
  </si>
  <si>
    <t>Técnico em Refrigeração</t>
  </si>
  <si>
    <t>Ajudante Geral de Manutenção</t>
  </si>
  <si>
    <t>Valor Mensal Total                (F) = (DxE)</t>
  </si>
  <si>
    <t>TOTAL ANUAL ESTIMADO DE CUSTOS PARA PEÇAS, MATERIAIS E EQUIPAMENTOS NÃO BÁSICOS</t>
  </si>
  <si>
    <t>TOTAL MENSAL ESTIMADO DE CUSTOS PARA PEÇAS, MATERIAIS E EQUIPAMENTOS NÃO BÁSICOS</t>
  </si>
  <si>
    <t>ANEXO XI – ORÇAMENTO ANUAL ESTIMADO DE CUSTOS DE MÃO-DE-OBRA PARA EXECUÇÃO DOS SERVIÇOS EVENTUAIS</t>
  </si>
  <si>
    <t>CUSTO ESTIMADO DE PEÇAS, MATERIAS E EQUIPAMENTOS NÃO BÁSICO</t>
  </si>
  <si>
    <r>
      <rPr>
        <sz val="10"/>
        <rFont val="Arial"/>
        <family val="2"/>
      </rPr>
      <t>Adicional a Título de Insalubridade (Base de cálculo: Salário mínimo 2018 - R$954,00)</t>
    </r>
  </si>
  <si>
    <t>Adicional a Título de Periculosidade (Base de cálculo: Salário Base da categoria)</t>
  </si>
  <si>
    <t>MÃO DE OBRA PARA EXECUÇÃO DOS SERVIÇOS EVENTUAIS</t>
  </si>
  <si>
    <t>MÃO DE OBRA PARA EXECUÇÃO DE SERVIÇOS CONTÍNUOS</t>
  </si>
  <si>
    <t>TOTAL MENSAL ESTIMADO DE CUSTOS PARA MÃO DE OBRA PARA EXECUÇÃO DE SERVIÇOS CONTÍNUOS</t>
  </si>
  <si>
    <t>TOTAL ANUAL ESTIMADO DE CUSTOS PARA MÃO DE OBRA PARA EXECUÇÃO DE SERVIÇOS CONTÍNUOS</t>
  </si>
  <si>
    <t>TOTAL MENSAL ESTIMADO DE CUSTOS DE MÃO DE OBRA PARA EXECUÇÃO DOS SERVIÇOS EVENUAIS</t>
  </si>
  <si>
    <t>TOTAL ANUAL ESTIMADO DE CUSTOS DE MÃO DE OBRA PARA EXECUÇÃO DOS SERVIÇOS EVENUAIS</t>
  </si>
  <si>
    <t>(Setenta e seis mil, seiscentos e vinte e seis reais)</t>
  </si>
  <si>
    <t>(Quinhentos e sessenta e oito mil, setecentos e noventa e três reais e trinta e cinco centavos)</t>
  </si>
  <si>
    <t>TOTAL GERAL DA PROPOSTA</t>
  </si>
  <si>
    <t>TOTAL GLOBAL MENSAL</t>
  </si>
  <si>
    <t>TOTAL GLOBAL ANUAL</t>
  </si>
  <si>
    <t>RESUMO GLOBAL DA PROPOSTA</t>
  </si>
  <si>
    <t>EPI´S POR EMPREGADO (EXCETO ENGENHEIRO, AUXILIAR ADMINISTRATIVO) –14 EMPREGADOS</t>
  </si>
  <si>
    <t>(Um milhão, quinhentos e sessenta e sete mil, novecentos e dezessete reais e oitenta e quatro centavos)</t>
  </si>
  <si>
    <t>(Dois milhões, duzentos e treze mil, trezentos e trinta e sete reais e dezenove centavos)</t>
  </si>
  <si>
    <t>It</t>
  </si>
  <si>
    <t>Enc. Compl</t>
  </si>
  <si>
    <t>SOFTAWARE DE GERENCIAMENTO DE MANUTENÇÃO</t>
  </si>
  <si>
    <t>VALOR MENSAL</t>
  </si>
  <si>
    <t>VALOR ANUAL</t>
  </si>
  <si>
    <t>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</si>
</sst>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.0"/>
    <numFmt numFmtId="165" formatCode="&quot;R$&quot;\ #,##0.00"/>
    <numFmt numFmtId="166" formatCode="_(&quot;R$ &quot;* #,##0.00_);_(&quot;R$ &quot;* \(#,##0.00\);_(&quot;R$ &quot;* &quot;-&quot;??_);_(@_)"/>
  </numFmts>
  <fonts count="20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u/>
      <sz val="12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vertAlign val="superscript"/>
      <sz val="10"/>
      <name val="Arial"/>
      <family val="2"/>
    </font>
    <font>
      <sz val="12"/>
      <name val="Calibri"/>
      <family val="2"/>
      <scheme val="minor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5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shrinkToFit="1"/>
    </xf>
    <xf numFmtId="1" fontId="9" fillId="0" borderId="2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 shrinkToFit="1"/>
    </xf>
    <xf numFmtId="4" fontId="11" fillId="0" borderId="6" xfId="0" applyNumberFormat="1" applyFont="1" applyBorder="1" applyAlignment="1">
      <alignment horizontal="right" vertical="center" wrapText="1"/>
    </xf>
    <xf numFmtId="164" fontId="13" fillId="0" borderId="6" xfId="0" applyNumberFormat="1" applyFont="1" applyBorder="1" applyAlignment="1">
      <alignment horizontal="center" vertical="center" shrinkToFit="1"/>
    </xf>
    <xf numFmtId="2" fontId="13" fillId="0" borderId="6" xfId="0" applyNumberFormat="1" applyFont="1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10" fontId="10" fillId="0" borderId="6" xfId="0" applyNumberFormat="1" applyFont="1" applyBorder="1" applyAlignment="1">
      <alignment horizontal="center" vertical="center" wrapText="1"/>
    </xf>
    <xf numFmtId="10" fontId="11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10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9" fontId="15" fillId="0" borderId="0" xfId="3" applyFont="1"/>
    <xf numFmtId="0" fontId="15" fillId="0" borderId="0" xfId="0" applyFont="1"/>
    <xf numFmtId="10" fontId="15" fillId="0" borderId="0" xfId="3" applyNumberFormat="1" applyFont="1"/>
    <xf numFmtId="10" fontId="15" fillId="0" borderId="0" xfId="0" applyNumberFormat="1" applyFont="1"/>
    <xf numFmtId="166" fontId="15" fillId="0" borderId="0" xfId="0" applyNumberFormat="1" applyFont="1"/>
    <xf numFmtId="4" fontId="9" fillId="0" borderId="0" xfId="0" applyNumberFormat="1" applyFont="1" applyAlignment="1">
      <alignment horizontal="left" vertical="center" wrapText="1"/>
    </xf>
    <xf numFmtId="4" fontId="16" fillId="0" borderId="19" xfId="0" applyNumberFormat="1" applyFont="1" applyBorder="1" applyAlignment="1">
      <alignment horizontal="right" vertical="center"/>
    </xf>
    <xf numFmtId="44" fontId="9" fillId="0" borderId="0" xfId="0" applyNumberFormat="1" applyFont="1" applyAlignment="1">
      <alignment horizontal="left" vertical="center" wrapText="1"/>
    </xf>
    <xf numFmtId="4" fontId="16" fillId="0" borderId="19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5" fontId="19" fillId="0" borderId="3" xfId="0" applyNumberFormat="1" applyFont="1" applyBorder="1" applyAlignment="1">
      <alignment vertical="center" wrapText="1"/>
    </xf>
    <xf numFmtId="165" fontId="16" fillId="0" borderId="3" xfId="0" applyNumberFormat="1" applyFont="1" applyBorder="1" applyAlignment="1">
      <alignment vertical="center" wrapText="1"/>
    </xf>
    <xf numFmtId="165" fontId="11" fillId="0" borderId="2" xfId="0" applyNumberFormat="1" applyFont="1" applyBorder="1" applyAlignment="1">
      <alignment horizontal="right" vertical="center" wrapText="1"/>
    </xf>
    <xf numFmtId="0" fontId="10" fillId="3" borderId="10" xfId="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right" vertical="center"/>
    </xf>
    <xf numFmtId="10" fontId="10" fillId="3" borderId="26" xfId="0" applyNumberFormat="1" applyFont="1" applyFill="1" applyBorder="1" applyAlignment="1">
      <alignment horizontal="center" vertical="center" wrapText="1"/>
    </xf>
    <xf numFmtId="4" fontId="9" fillId="0" borderId="6" xfId="4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 wrapText="1"/>
    </xf>
    <xf numFmtId="39" fontId="9" fillId="0" borderId="2" xfId="4" applyNumberFormat="1" applyFont="1" applyBorder="1" applyAlignment="1">
      <alignment horizontal="right" wrapText="1"/>
    </xf>
    <xf numFmtId="39" fontId="9" fillId="0" borderId="2" xfId="4" applyNumberFormat="1" applyFont="1" applyBorder="1" applyAlignment="1">
      <alignment wrapText="1"/>
    </xf>
    <xf numFmtId="39" fontId="9" fillId="0" borderId="2" xfId="4" applyNumberFormat="1" applyFont="1" applyBorder="1" applyAlignment="1">
      <alignment vertical="center" wrapText="1"/>
    </xf>
    <xf numFmtId="39" fontId="9" fillId="0" borderId="24" xfId="4" applyNumberFormat="1" applyFont="1" applyBorder="1" applyAlignment="1">
      <alignment wrapText="1"/>
    </xf>
    <xf numFmtId="39" fontId="9" fillId="0" borderId="4" xfId="4" applyNumberFormat="1" applyFont="1" applyBorder="1" applyAlignment="1">
      <alignment wrapText="1"/>
    </xf>
    <xf numFmtId="4" fontId="13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/>
    </xf>
    <xf numFmtId="4" fontId="16" fillId="0" borderId="6" xfId="0" applyNumberFormat="1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0" fontId="9" fillId="4" borderId="6" xfId="0" applyNumberFormat="1" applyFont="1" applyFill="1" applyBorder="1" applyAlignment="1">
      <alignment horizontal="center" vertical="center"/>
    </xf>
    <xf numFmtId="165" fontId="19" fillId="0" borderId="21" xfId="0" applyNumberFormat="1" applyFont="1" applyBorder="1" applyAlignment="1">
      <alignment horizontal="right" vertical="center" wrapText="1"/>
    </xf>
    <xf numFmtId="165" fontId="19" fillId="0" borderId="20" xfId="0" applyNumberFormat="1" applyFont="1" applyBorder="1" applyAlignment="1">
      <alignment horizontal="right" vertical="center" wrapText="1"/>
    </xf>
    <xf numFmtId="165" fontId="19" fillId="0" borderId="22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4" fontId="10" fillId="0" borderId="6" xfId="0" applyNumberFormat="1" applyFont="1" applyBorder="1" applyAlignment="1">
      <alignment vertical="center" wrapText="1"/>
    </xf>
    <xf numFmtId="4" fontId="11" fillId="0" borderId="6" xfId="4" applyNumberFormat="1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vertical="center" wrapText="1"/>
    </xf>
    <xf numFmtId="44" fontId="9" fillId="0" borderId="0" xfId="4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right" vertical="center" wrapText="1"/>
    </xf>
    <xf numFmtId="4" fontId="10" fillId="3" borderId="23" xfId="0" applyNumberFormat="1" applyFont="1" applyFill="1" applyBorder="1" applyAlignment="1">
      <alignment horizontal="righ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 wrapText="1"/>
    </xf>
    <xf numFmtId="165" fontId="10" fillId="3" borderId="28" xfId="0" applyNumberFormat="1" applyFont="1" applyFill="1" applyBorder="1" applyAlignment="1">
      <alignment horizontal="center" vertical="center" wrapText="1"/>
    </xf>
    <xf numFmtId="165" fontId="10" fillId="3" borderId="29" xfId="0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4" fontId="10" fillId="2" borderId="7" xfId="4" applyFont="1" applyFill="1" applyBorder="1" applyAlignment="1">
      <alignment horizontal="center" vertical="center" wrapText="1"/>
    </xf>
    <xf numFmtId="44" fontId="10" fillId="2" borderId="8" xfId="4" applyFont="1" applyFill="1" applyBorder="1" applyAlignment="1">
      <alignment horizontal="center" vertical="center" wrapText="1"/>
    </xf>
    <xf numFmtId="44" fontId="10" fillId="2" borderId="9" xfId="4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</cellXfs>
  <cellStyles count="5">
    <cellStyle name="Moeda" xfId="4" builtinId="4"/>
    <cellStyle name="Normal" xfId="0" builtinId="0"/>
    <cellStyle name="Normal 2" xfId="1" xr:uid="{00000000-0005-0000-0000-000002000000}"/>
    <cellStyle name="Porcentagem 2" xfId="2" xr:uid="{00000000-0005-0000-0000-000003000000}"/>
    <cellStyle name="Porcentagem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95885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79667100"/>
          <a:ext cx="13335" cy="95885"/>
          <a:chOff x="0" y="0"/>
          <a:chExt cx="13335" cy="95885"/>
        </a:xfrm>
      </xdr:grpSpPr>
      <xdr:sp macro="" textlink="">
        <xdr:nvSpPr>
          <xdr:cNvPr id="3" name="Shape 4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5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4" name="Shape 5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5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95885</xdr:rowOff>
    </xdr:to>
    <xdr:grpSp>
      <xdr:nvGrpSpPr>
        <xdr:cNvPr id="5" name="Group 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pSpPr/>
      </xdr:nvGrpSpPr>
      <xdr:grpSpPr>
        <a:xfrm>
          <a:off x="0" y="79667100"/>
          <a:ext cx="13335" cy="95885"/>
          <a:chOff x="0" y="0"/>
          <a:chExt cx="13335" cy="95885"/>
        </a:xfrm>
      </xdr:grpSpPr>
      <xdr:sp macro="" textlink="">
        <xdr:nvSpPr>
          <xdr:cNvPr id="6" name="Shape 7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5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7" name="Shape 8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5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9" name="Shape 10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49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49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0" name="Shape 1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17"/>
              </a:lnTo>
              <a:lnTo>
                <a:pt x="3163" y="6108"/>
              </a:lnTo>
              <a:lnTo>
                <a:pt x="4653" y="4639"/>
              </a:lnTo>
              <a:lnTo>
                <a:pt x="6143" y="3127"/>
              </a:lnTo>
              <a:lnTo>
                <a:pt x="7862" y="1989"/>
              </a:lnTo>
              <a:lnTo>
                <a:pt x="9808" y="116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39"/>
              </a:lnTo>
              <a:lnTo>
                <a:pt x="28615" y="6108"/>
              </a:lnTo>
              <a:lnTo>
                <a:pt x="29763" y="7817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514"/>
              </a:lnTo>
              <a:lnTo>
                <a:pt x="20023" y="31334"/>
              </a:lnTo>
              <a:lnTo>
                <a:pt x="17996" y="3175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" name="Shape 12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49"/>
              </a:lnTo>
              <a:lnTo>
                <a:pt x="0" y="13779"/>
              </a:lnTo>
              <a:lnTo>
                <a:pt x="13782" y="0"/>
              </a:lnTo>
              <a:lnTo>
                <a:pt x="17996" y="0"/>
              </a:lnTo>
              <a:lnTo>
                <a:pt x="31779" y="13779"/>
              </a:lnTo>
              <a:lnTo>
                <a:pt x="31779" y="17949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" name="Shape 13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82"/>
              </a:lnTo>
              <a:lnTo>
                <a:pt x="4653" y="4620"/>
              </a:lnTo>
              <a:lnTo>
                <a:pt x="6143" y="3101"/>
              </a:lnTo>
              <a:lnTo>
                <a:pt x="7862" y="1963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63"/>
              </a:lnTo>
              <a:lnTo>
                <a:pt x="25635" y="3101"/>
              </a:lnTo>
              <a:lnTo>
                <a:pt x="27125" y="4620"/>
              </a:lnTo>
              <a:lnTo>
                <a:pt x="28615" y="6082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5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" name="Shape 14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49"/>
              </a:lnTo>
              <a:lnTo>
                <a:pt x="0" y="13779"/>
              </a:lnTo>
              <a:lnTo>
                <a:pt x="13782" y="0"/>
              </a:lnTo>
              <a:lnTo>
                <a:pt x="17996" y="0"/>
              </a:lnTo>
              <a:lnTo>
                <a:pt x="31779" y="13779"/>
              </a:lnTo>
              <a:lnTo>
                <a:pt x="31779" y="17949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" name="Shape 16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" name="Shape 17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17"/>
              </a:lnTo>
              <a:lnTo>
                <a:pt x="3163" y="6108"/>
              </a:lnTo>
              <a:lnTo>
                <a:pt x="4653" y="4639"/>
              </a:lnTo>
              <a:lnTo>
                <a:pt x="6143" y="3127"/>
              </a:lnTo>
              <a:lnTo>
                <a:pt x="7862" y="1963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63"/>
              </a:lnTo>
              <a:lnTo>
                <a:pt x="25635" y="3127"/>
              </a:lnTo>
              <a:lnTo>
                <a:pt x="27125" y="4639"/>
              </a:lnTo>
              <a:lnTo>
                <a:pt x="28615" y="6108"/>
              </a:lnTo>
              <a:lnTo>
                <a:pt x="29763" y="7817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5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7" name="Shape 18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8" name="Shape 19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9" name="Shape 2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23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0" name="Shape 2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1" name="Shape 22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23"/>
              </a:lnTo>
              <a:lnTo>
                <a:pt x="21853" y="30540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2" name="Shape 23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3" name="Shape 2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4" name="Shape 25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5" name="Shape 26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6" name="Shape 27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7" name="Shape 28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8" name="Shape 29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29" name="Shape 30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0" name="Shape 3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9808" y="30540"/>
              </a:lnTo>
              <a:lnTo>
                <a:pt x="7862" y="29745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540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1" name="Shape 32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2" name="Shape 33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3" name="Shape 34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23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4" name="Shape 35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5" name="Shape 36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6" name="Shape 37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7" name="Shape 38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8" name="Shape 39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39" name="Shape 40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0" name="Shape 41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1" name="Shape 42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21853" y="30540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2" name="Shape 43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43"/>
              </a:lnTo>
              <a:lnTo>
                <a:pt x="3163" y="6158"/>
              </a:lnTo>
              <a:lnTo>
                <a:pt x="4653" y="4665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65"/>
              </a:lnTo>
              <a:lnTo>
                <a:pt x="28615" y="615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3" name="Shape 44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4" name="Shape 45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853" y="30590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5" name="Shape 46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6" name="Shape 47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7" name="Shape 48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65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65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8" name="Shape 49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49" name="Shape 50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745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0" name="Shape 51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1" name="Shape 52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2" name="Shape 53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3" name="Shape 54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4" name="Shape 55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9808" y="30540"/>
              </a:lnTo>
              <a:lnTo>
                <a:pt x="7862" y="29745"/>
              </a:ln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43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540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5" name="Shape 56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6" name="Shape 57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7" name="Shape 58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43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8" name="Shape 59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23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23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59" name="Shape 60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60" name="Shape 61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65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65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61" name="Shape 62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62" name="Shape 63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63" name="Shape 64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64" name="Shape 65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65" name="Shape 66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23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66" name="Shape 67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67" name="Shape 68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95884</xdr:rowOff>
    </xdr:to>
    <xdr:grpSp>
      <xdr:nvGrpSpPr>
        <xdr:cNvPr id="86" name="Group 87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GrpSpPr/>
      </xdr:nvGrpSpPr>
      <xdr:grpSpPr>
        <a:xfrm>
          <a:off x="0" y="79667100"/>
          <a:ext cx="13335" cy="95884"/>
          <a:chOff x="0" y="0"/>
          <a:chExt cx="13335" cy="95885"/>
        </a:xfrm>
      </xdr:grpSpPr>
      <xdr:sp macro="" textlink="">
        <xdr:nvSpPr>
          <xdr:cNvPr id="87" name="Shape 88">
            <a:extLst>
              <a:ext uri="{FF2B5EF4-FFF2-40B4-BE49-F238E27FC236}">
                <a16:creationId xmlns:a16="http://schemas.microsoft.com/office/drawing/2014/main" id="{00000000-0008-0000-0C00-000057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88" name="Shape 89">
            <a:extLst>
              <a:ext uri="{FF2B5EF4-FFF2-40B4-BE49-F238E27FC236}">
                <a16:creationId xmlns:a16="http://schemas.microsoft.com/office/drawing/2014/main" id="{00000000-0008-0000-0C00-000058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95884</xdr:rowOff>
    </xdr:to>
    <xdr:grpSp>
      <xdr:nvGrpSpPr>
        <xdr:cNvPr id="89" name="Group 90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GrpSpPr/>
      </xdr:nvGrpSpPr>
      <xdr:grpSpPr>
        <a:xfrm>
          <a:off x="0" y="79667100"/>
          <a:ext cx="13335" cy="95884"/>
          <a:chOff x="0" y="0"/>
          <a:chExt cx="13335" cy="95885"/>
        </a:xfrm>
      </xdr:grpSpPr>
      <xdr:sp macro="" textlink="">
        <xdr:nvSpPr>
          <xdr:cNvPr id="90" name="Shape 91">
            <a:extLst>
              <a:ext uri="{FF2B5EF4-FFF2-40B4-BE49-F238E27FC236}">
                <a16:creationId xmlns:a16="http://schemas.microsoft.com/office/drawing/2014/main" id="{00000000-0008-0000-0C00-00005A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91" name="Shape 92">
            <a:extLst>
              <a:ext uri="{FF2B5EF4-FFF2-40B4-BE49-F238E27FC236}">
                <a16:creationId xmlns:a16="http://schemas.microsoft.com/office/drawing/2014/main" id="{00000000-0008-0000-0C00-00005B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95884</xdr:rowOff>
    </xdr:to>
    <xdr:grpSp>
      <xdr:nvGrpSpPr>
        <xdr:cNvPr id="92" name="Group 93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GrpSpPr/>
      </xdr:nvGrpSpPr>
      <xdr:grpSpPr>
        <a:xfrm>
          <a:off x="0" y="79667100"/>
          <a:ext cx="13335" cy="95884"/>
          <a:chOff x="0" y="0"/>
          <a:chExt cx="13335" cy="95885"/>
        </a:xfrm>
      </xdr:grpSpPr>
      <xdr:sp macro="" textlink="">
        <xdr:nvSpPr>
          <xdr:cNvPr id="93" name="Shape 94">
            <a:extLst>
              <a:ext uri="{FF2B5EF4-FFF2-40B4-BE49-F238E27FC236}">
                <a16:creationId xmlns:a16="http://schemas.microsoft.com/office/drawing/2014/main" id="{00000000-0008-0000-0C00-00005D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94" name="Shape 95">
            <a:extLst>
              <a:ext uri="{FF2B5EF4-FFF2-40B4-BE49-F238E27FC236}">
                <a16:creationId xmlns:a16="http://schemas.microsoft.com/office/drawing/2014/main" id="{00000000-0008-0000-0C00-00005E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95885</xdr:rowOff>
    </xdr:to>
    <xdr:grpSp>
      <xdr:nvGrpSpPr>
        <xdr:cNvPr id="104" name="Group 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GrpSpPr/>
      </xdr:nvGrpSpPr>
      <xdr:grpSpPr>
        <a:xfrm>
          <a:off x="0" y="79667100"/>
          <a:ext cx="13335" cy="95885"/>
          <a:chOff x="0" y="0"/>
          <a:chExt cx="13335" cy="95885"/>
        </a:xfrm>
      </xdr:grpSpPr>
      <xdr:sp macro="" textlink="">
        <xdr:nvSpPr>
          <xdr:cNvPr id="105" name="Shape 4">
            <a:extLst>
              <a:ext uri="{FF2B5EF4-FFF2-40B4-BE49-F238E27FC236}">
                <a16:creationId xmlns:a16="http://schemas.microsoft.com/office/drawing/2014/main" id="{00000000-0008-0000-0C00-000069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5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106" name="Shape 5">
            <a:extLst>
              <a:ext uri="{FF2B5EF4-FFF2-40B4-BE49-F238E27FC236}">
                <a16:creationId xmlns:a16="http://schemas.microsoft.com/office/drawing/2014/main" id="{00000000-0008-0000-0C00-00006A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5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95885</xdr:rowOff>
    </xdr:to>
    <xdr:grpSp>
      <xdr:nvGrpSpPr>
        <xdr:cNvPr id="107" name="Group 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GrpSpPr/>
      </xdr:nvGrpSpPr>
      <xdr:grpSpPr>
        <a:xfrm>
          <a:off x="0" y="79667100"/>
          <a:ext cx="13335" cy="95885"/>
          <a:chOff x="0" y="0"/>
          <a:chExt cx="13335" cy="95885"/>
        </a:xfrm>
      </xdr:grpSpPr>
      <xdr:sp macro="" textlink="">
        <xdr:nvSpPr>
          <xdr:cNvPr id="108" name="Shape 7">
            <a:extLst>
              <a:ext uri="{FF2B5EF4-FFF2-40B4-BE49-F238E27FC236}">
                <a16:creationId xmlns:a16="http://schemas.microsoft.com/office/drawing/2014/main" id="{00000000-0008-0000-0C00-00006C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5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109" name="Shape 8">
            <a:extLst>
              <a:ext uri="{FF2B5EF4-FFF2-40B4-BE49-F238E27FC236}">
                <a16:creationId xmlns:a16="http://schemas.microsoft.com/office/drawing/2014/main" id="{00000000-0008-0000-0C00-00006D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5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0" name="Shape 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1" name="Shape 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49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49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2" name="Shape 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17"/>
              </a:lnTo>
              <a:lnTo>
                <a:pt x="3163" y="6108"/>
              </a:lnTo>
              <a:lnTo>
                <a:pt x="4653" y="4639"/>
              </a:lnTo>
              <a:lnTo>
                <a:pt x="6143" y="3127"/>
              </a:lnTo>
              <a:lnTo>
                <a:pt x="7862" y="1989"/>
              </a:lnTo>
              <a:lnTo>
                <a:pt x="9808" y="116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39"/>
              </a:lnTo>
              <a:lnTo>
                <a:pt x="28615" y="6108"/>
              </a:lnTo>
              <a:lnTo>
                <a:pt x="29763" y="7817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514"/>
              </a:lnTo>
              <a:lnTo>
                <a:pt x="20023" y="31334"/>
              </a:lnTo>
              <a:lnTo>
                <a:pt x="17996" y="3175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3" name="Shape 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49"/>
              </a:lnTo>
              <a:lnTo>
                <a:pt x="0" y="13779"/>
              </a:lnTo>
              <a:lnTo>
                <a:pt x="13782" y="0"/>
              </a:lnTo>
              <a:lnTo>
                <a:pt x="17996" y="0"/>
              </a:lnTo>
              <a:lnTo>
                <a:pt x="31779" y="13779"/>
              </a:lnTo>
              <a:lnTo>
                <a:pt x="31779" y="17949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4" name="Shape 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82"/>
              </a:lnTo>
              <a:lnTo>
                <a:pt x="4653" y="4620"/>
              </a:lnTo>
              <a:lnTo>
                <a:pt x="6143" y="3101"/>
              </a:lnTo>
              <a:lnTo>
                <a:pt x="7862" y="1963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63"/>
              </a:lnTo>
              <a:lnTo>
                <a:pt x="25635" y="3101"/>
              </a:lnTo>
              <a:lnTo>
                <a:pt x="27125" y="4620"/>
              </a:lnTo>
              <a:lnTo>
                <a:pt x="28615" y="6082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5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5" name="Shape 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6" name="Shape 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49"/>
              </a:lnTo>
              <a:lnTo>
                <a:pt x="0" y="13779"/>
              </a:lnTo>
              <a:lnTo>
                <a:pt x="13782" y="0"/>
              </a:lnTo>
              <a:lnTo>
                <a:pt x="17996" y="0"/>
              </a:lnTo>
              <a:lnTo>
                <a:pt x="31779" y="13779"/>
              </a:lnTo>
              <a:lnTo>
                <a:pt x="31779" y="17949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7" name="Shape 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8" name="Shape 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17"/>
              </a:lnTo>
              <a:lnTo>
                <a:pt x="3163" y="6108"/>
              </a:lnTo>
              <a:lnTo>
                <a:pt x="4653" y="4639"/>
              </a:lnTo>
              <a:lnTo>
                <a:pt x="6143" y="3127"/>
              </a:lnTo>
              <a:lnTo>
                <a:pt x="7862" y="1963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63"/>
              </a:lnTo>
              <a:lnTo>
                <a:pt x="25635" y="3127"/>
              </a:lnTo>
              <a:lnTo>
                <a:pt x="27125" y="4639"/>
              </a:lnTo>
              <a:lnTo>
                <a:pt x="28615" y="6108"/>
              </a:lnTo>
              <a:lnTo>
                <a:pt x="29763" y="7817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5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19" name="Shape 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0" name="Shape 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1" name="Shape 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23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2" name="Shape 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3" name="Shape 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23"/>
              </a:lnTo>
              <a:lnTo>
                <a:pt x="21853" y="30540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4" name="Shape 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5" name="Shape 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6" name="Shape 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7" name="Shape 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8" name="Shape 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29" name="Shape 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0" name="Shape 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1" name="Shape 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2" name="Shape 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9808" y="30540"/>
              </a:lnTo>
              <a:lnTo>
                <a:pt x="7862" y="29745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540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3" name="Shape 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4" name="Shape 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5" name="Shape 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23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6" name="Shape 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7" name="Shape 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8" name="Shape 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39" name="Shape 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0" name="Shape 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1" name="Shape 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2" name="Shape 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3" name="Shape 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21853" y="30540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4" name="Shape 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43"/>
              </a:lnTo>
              <a:lnTo>
                <a:pt x="3163" y="6158"/>
              </a:lnTo>
              <a:lnTo>
                <a:pt x="4653" y="4665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65"/>
              </a:lnTo>
              <a:lnTo>
                <a:pt x="28615" y="615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5" name="Shape 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6" name="Shape 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853" y="30590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7" name="Shape 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8" name="Shape 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49" name="Shape 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65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65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0" name="Shape 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1" name="Shape 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745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2" name="Shape 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3" name="Shape 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4" name="Shape 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5" name="Shape 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6" name="Shape 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9808" y="30540"/>
              </a:lnTo>
              <a:lnTo>
                <a:pt x="7862" y="29745"/>
              </a:ln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43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540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7" name="Shape 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8" name="Shape 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23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59" name="Shape 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843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0" name="Shape 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23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23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1" name="Shape 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13782" y="0"/>
              </a:lnTo>
              <a:lnTo>
                <a:pt x="17996" y="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2" name="Shape 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65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65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3" name="Shape 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3917" y="1989"/>
              </a:lnTo>
              <a:lnTo>
                <a:pt x="25635" y="3127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4" name="Shape 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7996" y="31779"/>
              </a:moveTo>
              <a:lnTo>
                <a:pt x="13782" y="31779"/>
              </a:lnTo>
              <a:lnTo>
                <a:pt x="11755" y="31385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20023" y="31385"/>
              </a:lnTo>
              <a:lnTo>
                <a:pt x="17996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5" name="Shape 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108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6" name="Shape 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9808" y="114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7" name="Shape 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23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843"/>
              </a:lnTo>
              <a:lnTo>
                <a:pt x="31376" y="11720"/>
              </a:lnTo>
              <a:lnTo>
                <a:pt x="31779" y="13754"/>
              </a:lnTo>
              <a:lnTo>
                <a:pt x="31779" y="17923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8" name="Shape 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0" y="17974"/>
              </a:lnTo>
              <a:lnTo>
                <a:pt x="0" y="13754"/>
              </a:lnTo>
              <a:lnTo>
                <a:pt x="403" y="11720"/>
              </a:lnTo>
              <a:lnTo>
                <a:pt x="2015" y="7798"/>
              </a:lnTo>
              <a:lnTo>
                <a:pt x="3163" y="6057"/>
              </a:lnTo>
              <a:lnTo>
                <a:pt x="4653" y="4620"/>
              </a:lnTo>
              <a:lnTo>
                <a:pt x="6143" y="3127"/>
              </a:lnTo>
              <a:lnTo>
                <a:pt x="7862" y="1989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7125" y="4620"/>
              </a:lnTo>
              <a:lnTo>
                <a:pt x="28615" y="6057"/>
              </a:lnTo>
              <a:lnTo>
                <a:pt x="29763" y="7798"/>
              </a:lnTo>
              <a:lnTo>
                <a:pt x="31376" y="11720"/>
              </a:lnTo>
              <a:lnTo>
                <a:pt x="31779" y="13754"/>
              </a:lnTo>
              <a:lnTo>
                <a:pt x="31779" y="1797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32385</xdr:colOff>
      <xdr:row>337</xdr:row>
      <xdr:rowOff>32385</xdr:rowOff>
    </xdr:to>
    <xdr:sp macro="" textlink="">
      <xdr:nvSpPr>
        <xdr:cNvPr id="169" name="Shape 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SpPr/>
      </xdr:nvSpPr>
      <xdr:spPr>
        <a:xfrm>
          <a:off x="1028700" y="0"/>
          <a:ext cx="32385" cy="32385"/>
        </a:xfrm>
        <a:custGeom>
          <a:avLst/>
          <a:gdLst/>
          <a:ahLst/>
          <a:cxnLst/>
          <a:rect l="0" t="0" r="0" b="0"/>
          <a:pathLst>
            <a:path w="32384" h="32384">
              <a:moveTo>
                <a:pt x="15889" y="31779"/>
              </a:moveTo>
              <a:lnTo>
                <a:pt x="13782" y="31728"/>
              </a:lnTo>
              <a:lnTo>
                <a:pt x="11755" y="31334"/>
              </a:lnTo>
              <a:lnTo>
                <a:pt x="9808" y="30489"/>
              </a:lnTo>
              <a:lnTo>
                <a:pt x="7862" y="29694"/>
              </a:lnTo>
              <a:lnTo>
                <a:pt x="0" y="17974"/>
              </a:lnTo>
              <a:lnTo>
                <a:pt x="0" y="13754"/>
              </a:lnTo>
              <a:lnTo>
                <a:pt x="403" y="11669"/>
              </a:lnTo>
              <a:lnTo>
                <a:pt x="2015" y="7798"/>
              </a:lnTo>
              <a:lnTo>
                <a:pt x="3163" y="6108"/>
              </a:lnTo>
              <a:lnTo>
                <a:pt x="4653" y="4620"/>
              </a:lnTo>
              <a:lnTo>
                <a:pt x="6143" y="3076"/>
              </a:lnTo>
              <a:lnTo>
                <a:pt x="7862" y="1938"/>
              </a:lnTo>
              <a:lnTo>
                <a:pt x="9808" y="1194"/>
              </a:lnTo>
              <a:lnTo>
                <a:pt x="11755" y="400"/>
              </a:lnTo>
              <a:lnTo>
                <a:pt x="13782" y="0"/>
              </a:lnTo>
              <a:lnTo>
                <a:pt x="17996" y="0"/>
              </a:lnTo>
              <a:lnTo>
                <a:pt x="20023" y="400"/>
              </a:lnTo>
              <a:lnTo>
                <a:pt x="21970" y="1194"/>
              </a:lnTo>
              <a:lnTo>
                <a:pt x="23917" y="1938"/>
              </a:lnTo>
              <a:lnTo>
                <a:pt x="25635" y="3076"/>
              </a:lnTo>
              <a:lnTo>
                <a:pt x="27125" y="4620"/>
              </a:lnTo>
              <a:lnTo>
                <a:pt x="28615" y="6108"/>
              </a:lnTo>
              <a:lnTo>
                <a:pt x="29763" y="7798"/>
              </a:lnTo>
              <a:lnTo>
                <a:pt x="31376" y="11669"/>
              </a:lnTo>
              <a:lnTo>
                <a:pt x="31779" y="13754"/>
              </a:lnTo>
              <a:lnTo>
                <a:pt x="31779" y="17974"/>
              </a:lnTo>
              <a:lnTo>
                <a:pt x="21970" y="30489"/>
              </a:lnTo>
              <a:lnTo>
                <a:pt x="20023" y="31334"/>
              </a:lnTo>
              <a:lnTo>
                <a:pt x="17996" y="31728"/>
              </a:lnTo>
              <a:lnTo>
                <a:pt x="15889" y="31779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95884</xdr:rowOff>
    </xdr:to>
    <xdr:grpSp>
      <xdr:nvGrpSpPr>
        <xdr:cNvPr id="188" name="Group 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GrpSpPr/>
      </xdr:nvGrpSpPr>
      <xdr:grpSpPr>
        <a:xfrm>
          <a:off x="0" y="79667100"/>
          <a:ext cx="13335" cy="95884"/>
          <a:chOff x="0" y="0"/>
          <a:chExt cx="13335" cy="95885"/>
        </a:xfrm>
      </xdr:grpSpPr>
      <xdr:sp macro="" textlink="">
        <xdr:nvSpPr>
          <xdr:cNvPr id="189" name="Shape 88">
            <a:extLst>
              <a:ext uri="{FF2B5EF4-FFF2-40B4-BE49-F238E27FC236}">
                <a16:creationId xmlns:a16="http://schemas.microsoft.com/office/drawing/2014/main" id="{00000000-0008-0000-0C00-0000BD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190" name="Shape 89">
            <a:extLst>
              <a:ext uri="{FF2B5EF4-FFF2-40B4-BE49-F238E27FC236}">
                <a16:creationId xmlns:a16="http://schemas.microsoft.com/office/drawing/2014/main" id="{00000000-0008-0000-0C00-0000BE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95884</xdr:rowOff>
    </xdr:to>
    <xdr:grpSp>
      <xdr:nvGrpSpPr>
        <xdr:cNvPr id="191" name="Group 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GrpSpPr/>
      </xdr:nvGrpSpPr>
      <xdr:grpSpPr>
        <a:xfrm>
          <a:off x="0" y="79667100"/>
          <a:ext cx="13335" cy="95884"/>
          <a:chOff x="0" y="0"/>
          <a:chExt cx="13335" cy="95885"/>
        </a:xfrm>
      </xdr:grpSpPr>
      <xdr:sp macro="" textlink="">
        <xdr:nvSpPr>
          <xdr:cNvPr id="192" name="Shape 91">
            <a:extLst>
              <a:ext uri="{FF2B5EF4-FFF2-40B4-BE49-F238E27FC236}">
                <a16:creationId xmlns:a16="http://schemas.microsoft.com/office/drawing/2014/main" id="{00000000-0008-0000-0C00-0000C0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193" name="Shape 92">
            <a:extLst>
              <a:ext uri="{FF2B5EF4-FFF2-40B4-BE49-F238E27FC236}">
                <a16:creationId xmlns:a16="http://schemas.microsoft.com/office/drawing/2014/main" id="{00000000-0008-0000-0C00-0000C1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13335</xdr:colOff>
      <xdr:row>337</xdr:row>
      <xdr:rowOff>95884</xdr:rowOff>
    </xdr:to>
    <xdr:grpSp>
      <xdr:nvGrpSpPr>
        <xdr:cNvPr id="194" name="Group 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GrpSpPr/>
      </xdr:nvGrpSpPr>
      <xdr:grpSpPr>
        <a:xfrm>
          <a:off x="0" y="79667100"/>
          <a:ext cx="13335" cy="95884"/>
          <a:chOff x="0" y="0"/>
          <a:chExt cx="13335" cy="95885"/>
        </a:xfrm>
      </xdr:grpSpPr>
      <xdr:sp macro="" textlink="">
        <xdr:nvSpPr>
          <xdr:cNvPr id="195" name="Shape 94">
            <a:extLst>
              <a:ext uri="{FF2B5EF4-FFF2-40B4-BE49-F238E27FC236}">
                <a16:creationId xmlns:a16="http://schemas.microsoft.com/office/drawing/2014/main" id="{00000000-0008-0000-0C00-0000C3000000}"/>
              </a:ext>
            </a:extLst>
          </xdr:cNvPr>
          <xdr:cNvSpPr/>
        </xdr:nvSpPr>
        <xdr:spPr>
          <a:xfrm>
            <a:off x="3177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808080"/>
            </a:solidFill>
          </a:ln>
        </xdr:spPr>
      </xdr:sp>
      <xdr:sp macro="" textlink="">
        <xdr:nvSpPr>
          <xdr:cNvPr id="196" name="Shape 95">
            <a:extLst>
              <a:ext uri="{FF2B5EF4-FFF2-40B4-BE49-F238E27FC236}">
                <a16:creationId xmlns:a16="http://schemas.microsoft.com/office/drawing/2014/main" id="{00000000-0008-0000-0C00-0000C4000000}"/>
              </a:ext>
            </a:extLst>
          </xdr:cNvPr>
          <xdr:cNvSpPr/>
        </xdr:nvSpPr>
        <xdr:spPr>
          <a:xfrm>
            <a:off x="9533" y="0"/>
            <a:ext cx="0" cy="95885"/>
          </a:xfrm>
          <a:custGeom>
            <a:avLst/>
            <a:gdLst/>
            <a:ahLst/>
            <a:cxnLst/>
            <a:rect l="0" t="0" r="0" b="0"/>
            <a:pathLst>
              <a:path h="95885">
                <a:moveTo>
                  <a:pt x="0" y="0"/>
                </a:moveTo>
                <a:lnTo>
                  <a:pt x="0" y="95346"/>
                </a:lnTo>
              </a:path>
            </a:pathLst>
          </a:custGeom>
          <a:ln w="6355">
            <a:solidFill>
              <a:srgbClr val="2B2B2B"/>
            </a:solidFill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opLeftCell="A7" workbookViewId="0">
      <selection activeCell="B24" sqref="B24"/>
    </sheetView>
  </sheetViews>
  <sheetFormatPr defaultRowHeight="12.75" x14ac:dyDescent="0.2"/>
  <cols>
    <col min="1" max="1" width="77.1640625" style="4" customWidth="1"/>
    <col min="2" max="2" width="18" style="4" customWidth="1"/>
    <col min="3" max="16384" width="9.33203125" style="4"/>
  </cols>
  <sheetData>
    <row r="1" spans="1:4" ht="24.75" customHeight="1" x14ac:dyDescent="0.2">
      <c r="A1" s="96" t="s">
        <v>775</v>
      </c>
      <c r="B1" s="97"/>
    </row>
    <row r="3" spans="1:4" ht="20.100000000000001" customHeight="1" x14ac:dyDescent="0.2">
      <c r="A3" s="94" t="s">
        <v>765</v>
      </c>
      <c r="B3" s="95"/>
    </row>
    <row r="4" spans="1:4" ht="27.75" customHeight="1" x14ac:dyDescent="0.2">
      <c r="A4" s="7" t="s">
        <v>766</v>
      </c>
      <c r="B4" s="80">
        <f>'resumo contínuo'!G11</f>
        <v>0</v>
      </c>
      <c r="C4" s="79"/>
      <c r="D4" s="79"/>
    </row>
    <row r="5" spans="1:4" ht="27.75" customHeight="1" x14ac:dyDescent="0.2">
      <c r="A5" s="7" t="s">
        <v>767</v>
      </c>
      <c r="B5" s="82">
        <f>'resumo contínuo'!H11</f>
        <v>0</v>
      </c>
      <c r="C5" s="79"/>
      <c r="D5" s="79"/>
    </row>
    <row r="6" spans="1:4" ht="27.75" customHeight="1" x14ac:dyDescent="0.2">
      <c r="A6" s="89" t="s">
        <v>777</v>
      </c>
      <c r="B6" s="90"/>
      <c r="C6" s="79"/>
      <c r="D6" s="79"/>
    </row>
    <row r="8" spans="1:4" ht="20.100000000000001" customHeight="1" x14ac:dyDescent="0.2">
      <c r="A8" s="94" t="s">
        <v>764</v>
      </c>
      <c r="B8" s="95"/>
    </row>
    <row r="9" spans="1:4" ht="27.75" customHeight="1" x14ac:dyDescent="0.2">
      <c r="A9" s="7" t="s">
        <v>768</v>
      </c>
      <c r="B9" s="80">
        <f>event!L27</f>
        <v>0</v>
      </c>
      <c r="C9" s="79"/>
      <c r="D9" s="79"/>
    </row>
    <row r="10" spans="1:4" ht="27.75" customHeight="1" x14ac:dyDescent="0.2">
      <c r="A10" s="7" t="s">
        <v>769</v>
      </c>
      <c r="B10" s="82">
        <f>event!L26</f>
        <v>0</v>
      </c>
      <c r="C10" s="79"/>
      <c r="D10" s="79"/>
    </row>
    <row r="11" spans="1:4" ht="15" customHeight="1" x14ac:dyDescent="0.2">
      <c r="A11" s="89" t="s">
        <v>770</v>
      </c>
      <c r="B11" s="90"/>
      <c r="C11" s="79"/>
      <c r="D11" s="79"/>
    </row>
    <row r="12" spans="1:4" ht="27.75" customHeight="1" x14ac:dyDescent="0.2">
      <c r="A12" s="91"/>
      <c r="B12" s="91"/>
      <c r="C12" s="79"/>
      <c r="D12" s="79"/>
    </row>
    <row r="13" spans="1:4" ht="20.100000000000001" customHeight="1" x14ac:dyDescent="0.2">
      <c r="A13" s="92" t="s">
        <v>761</v>
      </c>
      <c r="B13" s="92"/>
    </row>
    <row r="14" spans="1:4" ht="27.75" customHeight="1" x14ac:dyDescent="0.2">
      <c r="A14" s="7" t="s">
        <v>759</v>
      </c>
      <c r="B14" s="80">
        <f>'peças mat eq não Bas'!H386</f>
        <v>0</v>
      </c>
      <c r="C14" s="79"/>
      <c r="D14" s="79"/>
    </row>
    <row r="15" spans="1:4" ht="27.75" customHeight="1" x14ac:dyDescent="0.2">
      <c r="A15" s="7" t="s">
        <v>758</v>
      </c>
      <c r="B15" s="80">
        <f>'peças mat eq não Bas'!H385</f>
        <v>0</v>
      </c>
      <c r="C15" s="79"/>
      <c r="D15" s="79"/>
    </row>
    <row r="16" spans="1:4" ht="15" customHeight="1" x14ac:dyDescent="0.2">
      <c r="A16" s="89" t="s">
        <v>771</v>
      </c>
      <c r="B16" s="90"/>
      <c r="C16" s="79"/>
      <c r="D16" s="79"/>
    </row>
    <row r="17" spans="1:4" ht="15" customHeight="1" x14ac:dyDescent="0.2">
      <c r="A17" s="85"/>
      <c r="B17" s="85"/>
      <c r="C17" s="79"/>
      <c r="D17" s="79"/>
    </row>
    <row r="18" spans="1:4" ht="22.5" customHeight="1" x14ac:dyDescent="0.2">
      <c r="A18" s="93" t="s">
        <v>781</v>
      </c>
      <c r="B18" s="93"/>
      <c r="C18" s="79"/>
      <c r="D18" s="79"/>
    </row>
    <row r="19" spans="1:4" ht="15" customHeight="1" x14ac:dyDescent="0.2">
      <c r="A19" s="38" t="s">
        <v>782</v>
      </c>
      <c r="B19" s="36">
        <v>0</v>
      </c>
      <c r="C19" s="79"/>
      <c r="D19" s="79"/>
    </row>
    <row r="20" spans="1:4" ht="15" customHeight="1" x14ac:dyDescent="0.2">
      <c r="A20" s="38" t="s">
        <v>783</v>
      </c>
      <c r="B20" s="36">
        <v>0</v>
      </c>
      <c r="C20" s="79"/>
      <c r="D20" s="79"/>
    </row>
    <row r="21" spans="1:4" ht="27.75" customHeight="1" x14ac:dyDescent="0.2">
      <c r="A21" s="91"/>
      <c r="B21" s="91"/>
      <c r="C21" s="79"/>
      <c r="D21" s="79"/>
    </row>
    <row r="22" spans="1:4" ht="20.100000000000001" customHeight="1" x14ac:dyDescent="0.2">
      <c r="A22" s="92" t="s">
        <v>772</v>
      </c>
      <c r="B22" s="92"/>
    </row>
    <row r="23" spans="1:4" ht="27.75" customHeight="1" x14ac:dyDescent="0.2">
      <c r="A23" s="7" t="s">
        <v>773</v>
      </c>
      <c r="B23" s="80">
        <f>B4+B9+B14+B19</f>
        <v>0</v>
      </c>
      <c r="C23" s="79"/>
      <c r="D23" s="79"/>
    </row>
    <row r="24" spans="1:4" ht="27.75" customHeight="1" x14ac:dyDescent="0.2">
      <c r="A24" s="7" t="s">
        <v>774</v>
      </c>
      <c r="B24" s="80">
        <f>B5+B10+B15+B20</f>
        <v>0</v>
      </c>
      <c r="C24" s="79"/>
      <c r="D24" s="79"/>
    </row>
    <row r="25" spans="1:4" ht="15" customHeight="1" x14ac:dyDescent="0.2">
      <c r="A25" s="89" t="s">
        <v>778</v>
      </c>
      <c r="B25" s="90"/>
      <c r="C25" s="79"/>
      <c r="D25" s="79"/>
    </row>
  </sheetData>
  <mergeCells count="12">
    <mergeCell ref="A12:B12"/>
    <mergeCell ref="A3:B3"/>
    <mergeCell ref="A6:B6"/>
    <mergeCell ref="A11:B11"/>
    <mergeCell ref="A1:B1"/>
    <mergeCell ref="A8:B8"/>
    <mergeCell ref="A16:B16"/>
    <mergeCell ref="A21:B21"/>
    <mergeCell ref="A22:B22"/>
    <mergeCell ref="A25:B25"/>
    <mergeCell ref="A13:B13"/>
    <mergeCell ref="A18:B18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4"/>
  <sheetViews>
    <sheetView topLeftCell="A70" workbookViewId="0">
      <selection activeCell="C74" sqref="C74"/>
    </sheetView>
  </sheetViews>
  <sheetFormatPr defaultRowHeight="12.75" x14ac:dyDescent="0.2"/>
  <cols>
    <col min="1" max="1" width="6.5" style="23" customWidth="1"/>
    <col min="2" max="2" width="58" style="20" customWidth="1"/>
    <col min="3" max="3" width="12.5" style="48" customWidth="1"/>
    <col min="4" max="4" width="14.6640625" style="20" customWidth="1"/>
    <col min="5" max="5" width="14.33203125" style="20" bestFit="1" customWidth="1"/>
    <col min="6" max="6" width="16.83203125" style="20" customWidth="1"/>
    <col min="7" max="7" width="17.6640625" style="20" customWidth="1"/>
    <col min="8" max="16384" width="9.33203125" style="20"/>
  </cols>
  <sheetData>
    <row r="2" spans="1:4" ht="30.75" customHeight="1" x14ac:dyDescent="0.2">
      <c r="A2" s="101" t="s">
        <v>439</v>
      </c>
      <c r="B2" s="97"/>
      <c r="C2" s="97"/>
      <c r="D2" s="97"/>
    </row>
    <row r="3" spans="1:4" ht="12.75" customHeight="1" x14ac:dyDescent="0.2">
      <c r="A3" s="104" t="s">
        <v>543</v>
      </c>
      <c r="B3" s="105"/>
      <c r="C3" s="105"/>
      <c r="D3" s="105"/>
    </row>
    <row r="4" spans="1:4" ht="12.75" customHeight="1" x14ac:dyDescent="0.2">
      <c r="A4" s="7" t="s">
        <v>16</v>
      </c>
      <c r="B4" s="7" t="s">
        <v>17</v>
      </c>
      <c r="C4" s="34" t="s">
        <v>441</v>
      </c>
      <c r="D4" s="12" t="s">
        <v>442</v>
      </c>
    </row>
    <row r="5" spans="1:4" ht="12.75" customHeight="1" x14ac:dyDescent="0.2">
      <c r="A5" s="100" t="s">
        <v>443</v>
      </c>
      <c r="B5" s="100"/>
      <c r="C5" s="100"/>
      <c r="D5" s="100"/>
    </row>
    <row r="6" spans="1:4" ht="12.75" customHeight="1" x14ac:dyDescent="0.2">
      <c r="A6" s="12" t="s">
        <v>444</v>
      </c>
      <c r="B6" s="11" t="s">
        <v>691</v>
      </c>
      <c r="C6" s="35" t="s">
        <v>445</v>
      </c>
      <c r="D6" s="30">
        <v>0</v>
      </c>
    </row>
    <row r="7" spans="1:4" ht="12.75" customHeight="1" x14ac:dyDescent="0.2">
      <c r="A7" s="100" t="s">
        <v>447</v>
      </c>
      <c r="B7" s="100"/>
      <c r="C7" s="100"/>
      <c r="D7" s="36">
        <f>SUM(D6:D6)</f>
        <v>0</v>
      </c>
    </row>
    <row r="8" spans="1:4" ht="12.75" customHeight="1" x14ac:dyDescent="0.2">
      <c r="A8" s="100" t="s">
        <v>448</v>
      </c>
      <c r="B8" s="100"/>
      <c r="C8" s="100"/>
      <c r="D8" s="100"/>
    </row>
    <row r="9" spans="1:4" ht="12.75" customHeight="1" x14ac:dyDescent="0.2">
      <c r="A9" s="12" t="s">
        <v>444</v>
      </c>
      <c r="B9" s="11" t="s">
        <v>532</v>
      </c>
      <c r="C9" s="37">
        <v>0</v>
      </c>
      <c r="D9" s="30">
        <f>ROUND((C9*22),2)</f>
        <v>0</v>
      </c>
    </row>
    <row r="10" spans="1:4" ht="12.75" customHeight="1" x14ac:dyDescent="0.2">
      <c r="A10" s="12" t="s">
        <v>446</v>
      </c>
      <c r="B10" s="8" t="s">
        <v>449</v>
      </c>
      <c r="C10" s="35">
        <v>0</v>
      </c>
      <c r="D10" s="30">
        <f>ROUND((-D6*C10),2)</f>
        <v>0</v>
      </c>
    </row>
    <row r="11" spans="1:4" ht="12.75" customHeight="1" x14ac:dyDescent="0.2">
      <c r="A11" s="12" t="s">
        <v>450</v>
      </c>
      <c r="B11" s="11" t="s">
        <v>537</v>
      </c>
      <c r="C11" s="49">
        <v>0</v>
      </c>
      <c r="D11" s="30">
        <f>ROUND((C11*22),2)</f>
        <v>0</v>
      </c>
    </row>
    <row r="12" spans="1:4" ht="25.5" customHeight="1" x14ac:dyDescent="0.2">
      <c r="A12" s="12" t="s">
        <v>451</v>
      </c>
      <c r="B12" s="11" t="s">
        <v>692</v>
      </c>
      <c r="C12" s="35" t="s">
        <v>452</v>
      </c>
      <c r="D12" s="30">
        <v>0</v>
      </c>
    </row>
    <row r="13" spans="1:4" ht="12.75" customHeight="1" x14ac:dyDescent="0.2">
      <c r="A13" s="12" t="s">
        <v>453</v>
      </c>
      <c r="B13" s="11" t="s">
        <v>693</v>
      </c>
      <c r="C13" s="35" t="s">
        <v>452</v>
      </c>
      <c r="D13" s="30">
        <v>0</v>
      </c>
    </row>
    <row r="14" spans="1:4" ht="25.5" customHeight="1" x14ac:dyDescent="0.2">
      <c r="A14" s="12" t="s">
        <v>454</v>
      </c>
      <c r="B14" s="11" t="s">
        <v>694</v>
      </c>
      <c r="C14" s="35" t="s">
        <v>452</v>
      </c>
      <c r="D14" s="30">
        <v>0</v>
      </c>
    </row>
    <row r="15" spans="1:4" ht="12.75" customHeight="1" x14ac:dyDescent="0.2">
      <c r="A15" s="100" t="s">
        <v>455</v>
      </c>
      <c r="B15" s="100"/>
      <c r="C15" s="100"/>
      <c r="D15" s="36">
        <f>SUM(D9:D14)</f>
        <v>0</v>
      </c>
    </row>
    <row r="16" spans="1:4" ht="12.75" customHeight="1" x14ac:dyDescent="0.2">
      <c r="A16" s="100" t="s">
        <v>456</v>
      </c>
      <c r="B16" s="100"/>
      <c r="C16" s="100"/>
      <c r="D16" s="100"/>
    </row>
    <row r="17" spans="1:4" ht="12.75" customHeight="1" x14ac:dyDescent="0.2">
      <c r="A17" s="12" t="s">
        <v>444</v>
      </c>
      <c r="B17" s="11" t="s">
        <v>457</v>
      </c>
      <c r="C17" s="35" t="s">
        <v>452</v>
      </c>
      <c r="D17" s="30">
        <f>Unif!H10</f>
        <v>0</v>
      </c>
    </row>
    <row r="18" spans="1:4" ht="12.75" customHeight="1" x14ac:dyDescent="0.2">
      <c r="A18" s="12" t="s">
        <v>446</v>
      </c>
      <c r="B18" s="8" t="s">
        <v>458</v>
      </c>
      <c r="C18" s="35" t="s">
        <v>452</v>
      </c>
      <c r="D18" s="30">
        <f>EPIs!G12</f>
        <v>0</v>
      </c>
    </row>
    <row r="19" spans="1:4" ht="12.75" customHeight="1" x14ac:dyDescent="0.2">
      <c r="A19" s="12" t="s">
        <v>450</v>
      </c>
      <c r="B19" s="11" t="s">
        <v>547</v>
      </c>
      <c r="C19" s="35" t="s">
        <v>452</v>
      </c>
      <c r="D19" s="30">
        <f>'pçs mat eq'!F116</f>
        <v>0</v>
      </c>
    </row>
    <row r="20" spans="1:4" ht="12.75" customHeight="1" x14ac:dyDescent="0.2">
      <c r="A20" s="100" t="s">
        <v>459</v>
      </c>
      <c r="B20" s="100"/>
      <c r="C20" s="100"/>
      <c r="D20" s="36">
        <f>SUM(D17:D19)</f>
        <v>0</v>
      </c>
    </row>
    <row r="21" spans="1:4" ht="12.75" customHeight="1" x14ac:dyDescent="0.2">
      <c r="A21" s="100" t="s">
        <v>460</v>
      </c>
      <c r="B21" s="100"/>
      <c r="C21" s="100"/>
      <c r="D21" s="100"/>
    </row>
    <row r="22" spans="1:4" ht="12.75" customHeight="1" x14ac:dyDescent="0.2">
      <c r="A22" s="100" t="s">
        <v>461</v>
      </c>
      <c r="B22" s="100"/>
      <c r="C22" s="100"/>
      <c r="D22" s="100"/>
    </row>
    <row r="23" spans="1:4" ht="12.75" customHeight="1" x14ac:dyDescent="0.2">
      <c r="A23" s="12" t="s">
        <v>444</v>
      </c>
      <c r="B23" s="11" t="s">
        <v>462</v>
      </c>
      <c r="C23" s="35">
        <v>0</v>
      </c>
      <c r="D23" s="30">
        <f>ROUND(($D$7*C23),2)</f>
        <v>0</v>
      </c>
    </row>
    <row r="24" spans="1:4" ht="12.75" customHeight="1" x14ac:dyDescent="0.2">
      <c r="A24" s="12" t="s">
        <v>446</v>
      </c>
      <c r="B24" s="11" t="s">
        <v>463</v>
      </c>
      <c r="C24" s="35">
        <v>0</v>
      </c>
      <c r="D24" s="30">
        <f t="shared" ref="D24:D30" si="0">ROUND(($D$7*C24),2)</f>
        <v>0</v>
      </c>
    </row>
    <row r="25" spans="1:4" ht="12.75" customHeight="1" x14ac:dyDescent="0.2">
      <c r="A25" s="12" t="s">
        <v>450</v>
      </c>
      <c r="B25" s="11" t="s">
        <v>464</v>
      </c>
      <c r="C25" s="35">
        <v>0</v>
      </c>
      <c r="D25" s="30">
        <f t="shared" si="0"/>
        <v>0</v>
      </c>
    </row>
    <row r="26" spans="1:4" ht="12.75" customHeight="1" x14ac:dyDescent="0.2">
      <c r="A26" s="12" t="s">
        <v>451</v>
      </c>
      <c r="B26" s="11" t="s">
        <v>465</v>
      </c>
      <c r="C26" s="35">
        <v>0</v>
      </c>
      <c r="D26" s="30">
        <f t="shared" si="0"/>
        <v>0</v>
      </c>
    </row>
    <row r="27" spans="1:4" ht="12.75" customHeight="1" x14ac:dyDescent="0.2">
      <c r="A27" s="12" t="s">
        <v>453</v>
      </c>
      <c r="B27" s="8" t="s">
        <v>466</v>
      </c>
      <c r="C27" s="35">
        <v>0</v>
      </c>
      <c r="D27" s="30">
        <f t="shared" si="0"/>
        <v>0</v>
      </c>
    </row>
    <row r="28" spans="1:4" ht="12.75" customHeight="1" x14ac:dyDescent="0.2">
      <c r="A28" s="12" t="s">
        <v>454</v>
      </c>
      <c r="B28" s="11" t="s">
        <v>467</v>
      </c>
      <c r="C28" s="35">
        <v>0</v>
      </c>
      <c r="D28" s="30">
        <f t="shared" si="0"/>
        <v>0</v>
      </c>
    </row>
    <row r="29" spans="1:4" ht="12.75" customHeight="1" x14ac:dyDescent="0.2">
      <c r="A29" s="12" t="s">
        <v>468</v>
      </c>
      <c r="B29" s="11" t="s">
        <v>469</v>
      </c>
      <c r="C29" s="35">
        <v>0</v>
      </c>
      <c r="D29" s="30">
        <f t="shared" si="0"/>
        <v>0</v>
      </c>
    </row>
    <row r="30" spans="1:4" ht="12.75" customHeight="1" x14ac:dyDescent="0.2">
      <c r="A30" s="12" t="s">
        <v>470</v>
      </c>
      <c r="B30" s="11" t="s">
        <v>471</v>
      </c>
      <c r="C30" s="35">
        <v>0</v>
      </c>
      <c r="D30" s="30">
        <f t="shared" si="0"/>
        <v>0</v>
      </c>
    </row>
    <row r="31" spans="1:4" ht="12.75" customHeight="1" x14ac:dyDescent="0.2">
      <c r="A31" s="100" t="s">
        <v>472</v>
      </c>
      <c r="B31" s="100"/>
      <c r="C31" s="34">
        <f>SUM(C23:C30)</f>
        <v>0</v>
      </c>
      <c r="D31" s="36">
        <f>SUM(D23:D30)</f>
        <v>0</v>
      </c>
    </row>
    <row r="32" spans="1:4" ht="12.75" customHeight="1" x14ac:dyDescent="0.2">
      <c r="A32" s="100" t="s">
        <v>473</v>
      </c>
      <c r="B32" s="100"/>
      <c r="C32" s="100"/>
      <c r="D32" s="100"/>
    </row>
    <row r="33" spans="1:4" ht="12.75" customHeight="1" x14ac:dyDescent="0.2">
      <c r="A33" s="12" t="s">
        <v>444</v>
      </c>
      <c r="B33" s="8" t="s">
        <v>474</v>
      </c>
      <c r="C33" s="35">
        <v>0</v>
      </c>
      <c r="D33" s="30">
        <f>ROUND(($D$7*C33),2)</f>
        <v>0</v>
      </c>
    </row>
    <row r="34" spans="1:4" ht="12.75" customHeight="1" x14ac:dyDescent="0.2">
      <c r="A34" s="12" t="s">
        <v>446</v>
      </c>
      <c r="B34" s="8" t="s">
        <v>475</v>
      </c>
      <c r="C34" s="35">
        <v>0</v>
      </c>
      <c r="D34" s="30">
        <f>ROUND(($D$7*C34),2)</f>
        <v>0</v>
      </c>
    </row>
    <row r="35" spans="1:4" ht="12.75" customHeight="1" x14ac:dyDescent="0.2">
      <c r="A35" s="12" t="s">
        <v>450</v>
      </c>
      <c r="B35" s="8" t="s">
        <v>476</v>
      </c>
      <c r="C35" s="35">
        <v>0</v>
      </c>
      <c r="D35" s="30">
        <f>ROUND(($D$7*C35),2)</f>
        <v>0</v>
      </c>
    </row>
    <row r="36" spans="1:4" ht="12.75" customHeight="1" x14ac:dyDescent="0.2">
      <c r="A36" s="12" t="s">
        <v>451</v>
      </c>
      <c r="B36" s="8" t="s">
        <v>477</v>
      </c>
      <c r="C36" s="35">
        <v>0</v>
      </c>
      <c r="D36" s="30">
        <f>ROUND(($D$7*C36),2)</f>
        <v>0</v>
      </c>
    </row>
    <row r="37" spans="1:4" ht="12.75" customHeight="1" x14ac:dyDescent="0.2">
      <c r="A37" s="100" t="s">
        <v>478</v>
      </c>
      <c r="B37" s="100"/>
      <c r="C37" s="34">
        <f>SUM(C33:C36)</f>
        <v>0</v>
      </c>
      <c r="D37" s="36">
        <f>SUM(D33:D36)</f>
        <v>0</v>
      </c>
    </row>
    <row r="38" spans="1:4" ht="12.75" customHeight="1" x14ac:dyDescent="0.2">
      <c r="A38" s="100" t="s">
        <v>479</v>
      </c>
      <c r="B38" s="100"/>
      <c r="C38" s="100"/>
      <c r="D38" s="100"/>
    </row>
    <row r="39" spans="1:4" ht="12.75" customHeight="1" x14ac:dyDescent="0.2">
      <c r="A39" s="12" t="s">
        <v>444</v>
      </c>
      <c r="B39" s="8" t="s">
        <v>480</v>
      </c>
      <c r="C39" s="35">
        <v>0</v>
      </c>
      <c r="D39" s="30">
        <f>ROUND(($D$7*C39),2)</f>
        <v>0</v>
      </c>
    </row>
    <row r="40" spans="1:4" ht="12.75" customHeight="1" x14ac:dyDescent="0.2">
      <c r="A40" s="12" t="s">
        <v>446</v>
      </c>
      <c r="B40" s="8" t="s">
        <v>481</v>
      </c>
      <c r="C40" s="35">
        <v>0</v>
      </c>
      <c r="D40" s="30">
        <f>ROUND(($D$7*C40),2)</f>
        <v>0</v>
      </c>
    </row>
    <row r="41" spans="1:4" ht="12.75" customHeight="1" x14ac:dyDescent="0.2">
      <c r="A41" s="12" t="s">
        <v>450</v>
      </c>
      <c r="B41" s="8" t="s">
        <v>482</v>
      </c>
      <c r="C41" s="35">
        <v>0</v>
      </c>
      <c r="D41" s="30">
        <f>ROUND(($D$7*C41),2)</f>
        <v>0</v>
      </c>
    </row>
    <row r="42" spans="1:4" ht="12.75" customHeight="1" x14ac:dyDescent="0.2">
      <c r="A42" s="100" t="s">
        <v>483</v>
      </c>
      <c r="B42" s="100"/>
      <c r="C42" s="34">
        <f>SUM(C39:C41)</f>
        <v>0</v>
      </c>
      <c r="D42" s="36">
        <f>SUM(D39:D41)</f>
        <v>0</v>
      </c>
    </row>
    <row r="43" spans="1:4" ht="12.75" customHeight="1" x14ac:dyDescent="0.2">
      <c r="A43" s="100" t="s">
        <v>484</v>
      </c>
      <c r="B43" s="100"/>
      <c r="C43" s="100"/>
      <c r="D43" s="100"/>
    </row>
    <row r="44" spans="1:4" ht="12.75" customHeight="1" x14ac:dyDescent="0.2">
      <c r="A44" s="12" t="s">
        <v>444</v>
      </c>
      <c r="B44" s="8" t="s">
        <v>485</v>
      </c>
      <c r="C44" s="35">
        <v>0</v>
      </c>
      <c r="D44" s="30">
        <f>ROUND(($D$7*C44),2)</f>
        <v>0</v>
      </c>
    </row>
    <row r="45" spans="1:4" ht="27" customHeight="1" x14ac:dyDescent="0.2">
      <c r="A45" s="12" t="s">
        <v>446</v>
      </c>
      <c r="B45" s="8" t="s">
        <v>486</v>
      </c>
      <c r="C45" s="35">
        <v>0</v>
      </c>
      <c r="D45" s="30">
        <f>ROUND(($D$7*C45),2)</f>
        <v>0</v>
      </c>
    </row>
    <row r="46" spans="1:4" ht="12.75" customHeight="1" x14ac:dyDescent="0.2">
      <c r="A46" s="12" t="s">
        <v>450</v>
      </c>
      <c r="B46" s="8" t="s">
        <v>487</v>
      </c>
      <c r="C46" s="35">
        <v>0</v>
      </c>
      <c r="D46" s="30">
        <f>ROUND(($D$7*C46),2)</f>
        <v>0</v>
      </c>
    </row>
    <row r="47" spans="1:4" ht="12.75" customHeight="1" x14ac:dyDescent="0.2">
      <c r="A47" s="12" t="s">
        <v>451</v>
      </c>
      <c r="B47" s="8" t="s">
        <v>488</v>
      </c>
      <c r="C47" s="35">
        <v>0</v>
      </c>
      <c r="D47" s="30">
        <f>ROUND(($D$7*C47),2)</f>
        <v>0</v>
      </c>
    </row>
    <row r="48" spans="1:4" ht="12.75" customHeight="1" x14ac:dyDescent="0.2">
      <c r="A48" s="12" t="s">
        <v>453</v>
      </c>
      <c r="B48" s="8" t="s">
        <v>489</v>
      </c>
      <c r="C48" s="35">
        <v>0</v>
      </c>
      <c r="D48" s="30">
        <f>ROUND(($D$7*C48),2)</f>
        <v>0</v>
      </c>
    </row>
    <row r="49" spans="1:4" ht="12.75" customHeight="1" x14ac:dyDescent="0.2">
      <c r="A49" s="100" t="s">
        <v>490</v>
      </c>
      <c r="B49" s="100"/>
      <c r="C49" s="34">
        <f>SUM(C44:C48)</f>
        <v>0</v>
      </c>
      <c r="D49" s="36">
        <f>SUM(D44:D48)</f>
        <v>0</v>
      </c>
    </row>
    <row r="50" spans="1:4" ht="12.75" customHeight="1" x14ac:dyDescent="0.2">
      <c r="A50" s="100" t="s">
        <v>491</v>
      </c>
      <c r="B50" s="100"/>
      <c r="C50" s="100"/>
      <c r="D50" s="100"/>
    </row>
    <row r="51" spans="1:4" ht="12.75" customHeight="1" x14ac:dyDescent="0.2">
      <c r="A51" s="12" t="s">
        <v>444</v>
      </c>
      <c r="B51" s="8" t="s">
        <v>492</v>
      </c>
      <c r="C51" s="35">
        <v>0</v>
      </c>
      <c r="D51" s="30">
        <f t="shared" ref="D51:D61" si="1">ROUND(($D$7*C51),2)</f>
        <v>0</v>
      </c>
    </row>
    <row r="52" spans="1:4" ht="12.75" customHeight="1" x14ac:dyDescent="0.2">
      <c r="A52" s="12" t="s">
        <v>446</v>
      </c>
      <c r="B52" s="8" t="s">
        <v>493</v>
      </c>
      <c r="C52" s="35">
        <v>0</v>
      </c>
      <c r="D52" s="30">
        <f t="shared" si="1"/>
        <v>0</v>
      </c>
    </row>
    <row r="53" spans="1:4" ht="12.75" customHeight="1" x14ac:dyDescent="0.2">
      <c r="A53" s="12" t="s">
        <v>450</v>
      </c>
      <c r="B53" s="8" t="s">
        <v>494</v>
      </c>
      <c r="C53" s="35">
        <v>0</v>
      </c>
      <c r="D53" s="30">
        <f t="shared" si="1"/>
        <v>0</v>
      </c>
    </row>
    <row r="54" spans="1:4" ht="12.75" customHeight="1" x14ac:dyDescent="0.2">
      <c r="A54" s="12" t="s">
        <v>451</v>
      </c>
      <c r="B54" s="8" t="s">
        <v>495</v>
      </c>
      <c r="C54" s="35">
        <v>0</v>
      </c>
      <c r="D54" s="30">
        <f t="shared" si="1"/>
        <v>0</v>
      </c>
    </row>
    <row r="55" spans="1:4" ht="12.75" customHeight="1" x14ac:dyDescent="0.2">
      <c r="A55" s="12" t="s">
        <v>453</v>
      </c>
      <c r="B55" s="8" t="s">
        <v>496</v>
      </c>
      <c r="C55" s="35">
        <v>0</v>
      </c>
      <c r="D55" s="30">
        <f t="shared" si="1"/>
        <v>0</v>
      </c>
    </row>
    <row r="56" spans="1:4" ht="12.75" customHeight="1" x14ac:dyDescent="0.2">
      <c r="A56" s="12" t="s">
        <v>454</v>
      </c>
      <c r="B56" s="8" t="s">
        <v>497</v>
      </c>
      <c r="C56" s="35">
        <v>0</v>
      </c>
      <c r="D56" s="30">
        <f t="shared" si="1"/>
        <v>0</v>
      </c>
    </row>
    <row r="57" spans="1:4" ht="12.75" customHeight="1" x14ac:dyDescent="0.2">
      <c r="A57" s="100" t="s">
        <v>498</v>
      </c>
      <c r="B57" s="100"/>
      <c r="C57" s="34">
        <f>SUM(C51:C56)</f>
        <v>0</v>
      </c>
      <c r="D57" s="36">
        <f>SUM(D51:D56)</f>
        <v>0</v>
      </c>
    </row>
    <row r="58" spans="1:4" ht="12.75" customHeight="1" x14ac:dyDescent="0.2">
      <c r="A58" s="12" t="s">
        <v>468</v>
      </c>
      <c r="B58" s="8" t="s">
        <v>499</v>
      </c>
      <c r="C58" s="35">
        <f>C31*C57</f>
        <v>0</v>
      </c>
      <c r="D58" s="30">
        <f t="shared" si="1"/>
        <v>0</v>
      </c>
    </row>
    <row r="59" spans="1:4" ht="12.75" customHeight="1" x14ac:dyDescent="0.2">
      <c r="A59" s="12" t="s">
        <v>470</v>
      </c>
      <c r="B59" s="8" t="s">
        <v>500</v>
      </c>
      <c r="C59" s="35">
        <f>C37*C57</f>
        <v>0</v>
      </c>
      <c r="D59" s="30">
        <f t="shared" si="1"/>
        <v>0</v>
      </c>
    </row>
    <row r="60" spans="1:4" ht="12.75" customHeight="1" x14ac:dyDescent="0.2">
      <c r="A60" s="12" t="s">
        <v>501</v>
      </c>
      <c r="B60" s="8" t="s">
        <v>502</v>
      </c>
      <c r="C60" s="35">
        <f>C42*C57</f>
        <v>0</v>
      </c>
      <c r="D60" s="30">
        <f t="shared" si="1"/>
        <v>0</v>
      </c>
    </row>
    <row r="61" spans="1:4" ht="12.75" customHeight="1" x14ac:dyDescent="0.2">
      <c r="A61" s="12" t="s">
        <v>503</v>
      </c>
      <c r="B61" s="8" t="s">
        <v>504</v>
      </c>
      <c r="C61" s="35">
        <f>C49*C57</f>
        <v>0</v>
      </c>
      <c r="D61" s="30">
        <f t="shared" si="1"/>
        <v>0</v>
      </c>
    </row>
    <row r="62" spans="1:4" ht="27.75" customHeight="1" x14ac:dyDescent="0.2">
      <c r="A62" s="100" t="s">
        <v>505</v>
      </c>
      <c r="B62" s="100"/>
      <c r="C62" s="34">
        <f>SUM(C57:C61)</f>
        <v>0</v>
      </c>
      <c r="D62" s="36">
        <f>SUM(D57:D61)</f>
        <v>0</v>
      </c>
    </row>
    <row r="63" spans="1:4" ht="12.75" customHeight="1" x14ac:dyDescent="0.2">
      <c r="A63" s="100" t="s">
        <v>506</v>
      </c>
      <c r="B63" s="100"/>
      <c r="C63" s="34">
        <f>C31+C37+C42+C49+C62</f>
        <v>0</v>
      </c>
      <c r="D63" s="36">
        <f>D31+D37+D42+D49+D62</f>
        <v>0</v>
      </c>
    </row>
    <row r="64" spans="1:4" ht="12.75" customHeight="1" x14ac:dyDescent="0.2">
      <c r="A64" s="100" t="s">
        <v>507</v>
      </c>
      <c r="B64" s="100"/>
      <c r="C64" s="100"/>
      <c r="D64" s="36">
        <f>D7+D15+D20+D63</f>
        <v>0</v>
      </c>
    </row>
    <row r="65" spans="1:7" ht="12.75" customHeight="1" x14ac:dyDescent="0.2">
      <c r="A65" s="100" t="s">
        <v>508</v>
      </c>
      <c r="B65" s="100"/>
      <c r="C65" s="100"/>
      <c r="D65" s="100"/>
    </row>
    <row r="66" spans="1:7" ht="12.75" customHeight="1" x14ac:dyDescent="0.2">
      <c r="A66" s="12" t="s">
        <v>444</v>
      </c>
      <c r="B66" s="8" t="s">
        <v>509</v>
      </c>
      <c r="C66" s="35">
        <v>0</v>
      </c>
      <c r="D66" s="30">
        <f>ROUND((D64*C66),2)</f>
        <v>0</v>
      </c>
    </row>
    <row r="67" spans="1:7" ht="12.75" customHeight="1" x14ac:dyDescent="0.2">
      <c r="A67" s="12" t="s">
        <v>446</v>
      </c>
      <c r="B67" s="11" t="s">
        <v>510</v>
      </c>
      <c r="C67" s="35">
        <v>0</v>
      </c>
      <c r="D67" s="30">
        <f>ROUND(((D64+D66)*C67),2)</f>
        <v>0</v>
      </c>
    </row>
    <row r="68" spans="1:7" ht="12.75" customHeight="1" x14ac:dyDescent="0.2">
      <c r="A68" s="100" t="s">
        <v>511</v>
      </c>
      <c r="B68" s="100"/>
      <c r="C68" s="100"/>
      <c r="D68" s="36">
        <f>SUM(D66:D67)</f>
        <v>0</v>
      </c>
    </row>
    <row r="69" spans="1:7" ht="12.75" customHeight="1" x14ac:dyDescent="0.2">
      <c r="A69" s="100" t="s">
        <v>512</v>
      </c>
      <c r="B69" s="100"/>
      <c r="C69" s="100"/>
      <c r="D69" s="36">
        <f>D7+D15+D20+D63+D68</f>
        <v>0</v>
      </c>
    </row>
    <row r="70" spans="1:7" ht="12.75" customHeight="1" x14ac:dyDescent="0.2">
      <c r="A70" s="7" t="s">
        <v>450</v>
      </c>
      <c r="B70" s="38" t="s">
        <v>513</v>
      </c>
      <c r="C70" s="93" t="s">
        <v>514</v>
      </c>
      <c r="D70" s="93"/>
    </row>
    <row r="71" spans="1:7" ht="12.75" customHeight="1" x14ac:dyDescent="0.25">
      <c r="A71" s="12" t="s">
        <v>515</v>
      </c>
      <c r="B71" s="11" t="s">
        <v>516</v>
      </c>
      <c r="C71" s="35">
        <v>0</v>
      </c>
      <c r="D71" s="50">
        <f>ROUND(($D$83*C71),2)</f>
        <v>0</v>
      </c>
      <c r="E71" s="39"/>
      <c r="F71" s="40"/>
      <c r="G71" s="40"/>
    </row>
    <row r="72" spans="1:7" ht="12.75" customHeight="1" x14ac:dyDescent="0.25">
      <c r="A72" s="12" t="s">
        <v>517</v>
      </c>
      <c r="B72" s="11" t="s">
        <v>518</v>
      </c>
      <c r="C72" s="35">
        <v>0</v>
      </c>
      <c r="D72" s="50">
        <f>ROUND(($D$83*C72),2)</f>
        <v>0</v>
      </c>
      <c r="E72" s="41"/>
      <c r="F72" s="40"/>
      <c r="G72" s="40"/>
    </row>
    <row r="73" spans="1:7" ht="12.75" customHeight="1" x14ac:dyDescent="0.25">
      <c r="A73" s="12" t="s">
        <v>519</v>
      </c>
      <c r="B73" s="11" t="s">
        <v>520</v>
      </c>
      <c r="C73" s="35">
        <v>0</v>
      </c>
      <c r="D73" s="50">
        <f>ROUND(($D$83*C73),2)</f>
        <v>0</v>
      </c>
      <c r="E73" s="40"/>
    </row>
    <row r="74" spans="1:7" ht="12.75" customHeight="1" x14ac:dyDescent="0.25">
      <c r="A74" s="100" t="s">
        <v>521</v>
      </c>
      <c r="B74" s="100"/>
      <c r="C74" s="34">
        <f>SUM(C71:C73)</f>
        <v>0</v>
      </c>
      <c r="D74" s="36">
        <f>SUM(D71:D73)</f>
        <v>0</v>
      </c>
      <c r="E74" s="42"/>
    </row>
    <row r="75" spans="1:7" ht="12.75" customHeight="1" x14ac:dyDescent="0.25">
      <c r="A75" s="100" t="s">
        <v>522</v>
      </c>
      <c r="B75" s="100"/>
      <c r="C75" s="100"/>
      <c r="D75" s="36">
        <f>D74+D68</f>
        <v>0</v>
      </c>
      <c r="E75" s="40"/>
    </row>
    <row r="76" spans="1:7" ht="12.75" customHeight="1" x14ac:dyDescent="0.25">
      <c r="A76" s="106" t="s">
        <v>523</v>
      </c>
      <c r="B76" s="107"/>
      <c r="C76" s="107"/>
      <c r="D76" s="108"/>
      <c r="E76" s="40"/>
    </row>
    <row r="77" spans="1:7" ht="12.75" customHeight="1" x14ac:dyDescent="0.25">
      <c r="A77" s="106" t="s">
        <v>524</v>
      </c>
      <c r="B77" s="107"/>
      <c r="C77" s="107"/>
      <c r="D77" s="108"/>
      <c r="E77" s="43"/>
      <c r="F77" s="40"/>
      <c r="G77" s="40"/>
    </row>
    <row r="78" spans="1:7" ht="12.75" customHeight="1" x14ac:dyDescent="0.2">
      <c r="A78" s="106" t="s">
        <v>525</v>
      </c>
      <c r="B78" s="107"/>
      <c r="C78" s="107"/>
      <c r="D78" s="108"/>
    </row>
    <row r="79" spans="1:7" ht="12.75" customHeight="1" x14ac:dyDescent="0.2">
      <c r="A79" s="106" t="s">
        <v>526</v>
      </c>
      <c r="B79" s="107"/>
      <c r="C79" s="107"/>
      <c r="D79" s="108"/>
    </row>
    <row r="80" spans="1:7" ht="12.75" customHeight="1" x14ac:dyDescent="0.2">
      <c r="A80" s="106" t="s">
        <v>527</v>
      </c>
      <c r="B80" s="107"/>
      <c r="C80" s="107"/>
      <c r="D80" s="108"/>
      <c r="E80" s="44"/>
    </row>
    <row r="81" spans="1:5" ht="12.75" customHeight="1" x14ac:dyDescent="0.2">
      <c r="A81" s="106" t="s">
        <v>528</v>
      </c>
      <c r="B81" s="107"/>
      <c r="C81" s="107"/>
      <c r="D81" s="108"/>
    </row>
    <row r="82" spans="1:5" ht="12.75" customHeight="1" x14ac:dyDescent="0.2">
      <c r="A82" s="106" t="s">
        <v>529</v>
      </c>
      <c r="B82" s="107"/>
      <c r="C82" s="107"/>
      <c r="D82" s="108"/>
    </row>
    <row r="83" spans="1:5" ht="12.75" customHeight="1" x14ac:dyDescent="0.2">
      <c r="A83" s="100" t="s">
        <v>530</v>
      </c>
      <c r="B83" s="100"/>
      <c r="C83" s="100"/>
      <c r="D83" s="71">
        <f>ROUND((D64+D68)/(1-C74),2)</f>
        <v>0</v>
      </c>
      <c r="E83" s="46"/>
    </row>
    <row r="84" spans="1:5" ht="12.75" customHeight="1" x14ac:dyDescent="0.2">
      <c r="A84" s="100" t="s">
        <v>531</v>
      </c>
      <c r="B84" s="100"/>
      <c r="C84" s="100"/>
      <c r="D84" s="72" t="e">
        <f>ROUND(D75/D64*100,2)</f>
        <v>#DIV/0!</v>
      </c>
      <c r="E84" s="46"/>
    </row>
  </sheetData>
  <mergeCells count="37">
    <mergeCell ref="A84:C84"/>
    <mergeCell ref="A78:D78"/>
    <mergeCell ref="A79:D79"/>
    <mergeCell ref="A80:D80"/>
    <mergeCell ref="A81:D81"/>
    <mergeCell ref="A82:D82"/>
    <mergeCell ref="A83:C83"/>
    <mergeCell ref="A77:D77"/>
    <mergeCell ref="A57:B57"/>
    <mergeCell ref="A62:B62"/>
    <mergeCell ref="A63:B63"/>
    <mergeCell ref="A64:C64"/>
    <mergeCell ref="A65:D65"/>
    <mergeCell ref="A68:C68"/>
    <mergeCell ref="A69:C69"/>
    <mergeCell ref="C70:D70"/>
    <mergeCell ref="A74:B74"/>
    <mergeCell ref="A75:C75"/>
    <mergeCell ref="A76:D76"/>
    <mergeCell ref="A50:D50"/>
    <mergeCell ref="A16:D16"/>
    <mergeCell ref="A20:C20"/>
    <mergeCell ref="A21:D21"/>
    <mergeCell ref="A22:D22"/>
    <mergeCell ref="A31:B31"/>
    <mergeCell ref="A32:D32"/>
    <mergeCell ref="A37:B37"/>
    <mergeCell ref="A38:D38"/>
    <mergeCell ref="A42:B42"/>
    <mergeCell ref="A43:D43"/>
    <mergeCell ref="A49:B49"/>
    <mergeCell ref="A15:C15"/>
    <mergeCell ref="A2:D2"/>
    <mergeCell ref="A3:D3"/>
    <mergeCell ref="A5:D5"/>
    <mergeCell ref="A7:C7"/>
    <mergeCell ref="A8:D8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"/>
  <sheetViews>
    <sheetView workbookViewId="0">
      <selection activeCell="G11" sqref="G11:H11"/>
    </sheetView>
  </sheetViews>
  <sheetFormatPr defaultRowHeight="12.75" x14ac:dyDescent="0.2"/>
  <cols>
    <col min="1" max="1" width="6.1640625" style="4" customWidth="1"/>
    <col min="2" max="2" width="23.1640625" style="4" customWidth="1"/>
    <col min="3" max="3" width="7" style="4" customWidth="1"/>
    <col min="4" max="4" width="17" style="4" customWidth="1"/>
    <col min="5" max="5" width="8.5" style="4" customWidth="1"/>
    <col min="6" max="6" width="11" style="4" bestFit="1" customWidth="1"/>
    <col min="7" max="7" width="10.5" style="4" customWidth="1"/>
    <col min="8" max="8" width="13.6640625" style="4" customWidth="1"/>
    <col min="9" max="12" width="5.1640625" style="4" customWidth="1"/>
    <col min="13" max="13" width="2.1640625" style="4" customWidth="1"/>
    <col min="14" max="14" width="3.33203125" style="4" customWidth="1"/>
    <col min="15" max="15" width="5.83203125" style="4" customWidth="1"/>
    <col min="16" max="16" width="9.33203125" style="4" customWidth="1"/>
    <col min="17" max="18" width="12.6640625" style="4" customWidth="1"/>
    <col min="19" max="19" width="3.33203125" style="4" customWidth="1"/>
    <col min="20" max="16384" width="9.33203125" style="4"/>
  </cols>
  <sheetData>
    <row r="1" spans="1:12" ht="18" customHeight="1" x14ac:dyDescent="0.2">
      <c r="A1" s="110" t="s">
        <v>36</v>
      </c>
      <c r="B1" s="110"/>
      <c r="C1" s="110"/>
      <c r="D1" s="110"/>
      <c r="E1" s="110"/>
      <c r="F1" s="110"/>
      <c r="G1" s="110"/>
      <c r="H1" s="110"/>
      <c r="I1" s="84"/>
      <c r="J1" s="84"/>
      <c r="K1" s="84"/>
      <c r="L1" s="84"/>
    </row>
    <row r="2" spans="1:12" ht="15.75" customHeight="1" x14ac:dyDescent="0.2">
      <c r="A2" s="111" t="s">
        <v>19</v>
      </c>
      <c r="B2" s="91"/>
      <c r="C2" s="91"/>
      <c r="D2" s="91"/>
      <c r="E2" s="91"/>
      <c r="F2" s="91"/>
      <c r="G2" s="91"/>
      <c r="H2" s="112"/>
    </row>
    <row r="3" spans="1:12" ht="15" customHeight="1" x14ac:dyDescent="0.2">
      <c r="A3" s="113" t="s">
        <v>16</v>
      </c>
      <c r="B3" s="113" t="s">
        <v>17</v>
      </c>
      <c r="C3" s="113" t="s">
        <v>15</v>
      </c>
      <c r="D3" s="113" t="s">
        <v>18</v>
      </c>
      <c r="E3" s="7" t="s">
        <v>20</v>
      </c>
      <c r="F3" s="7" t="s">
        <v>21</v>
      </c>
      <c r="G3" s="7" t="s">
        <v>22</v>
      </c>
      <c r="H3" s="7" t="s">
        <v>23</v>
      </c>
    </row>
    <row r="4" spans="1:12" ht="40.5" customHeight="1" x14ac:dyDescent="0.2">
      <c r="A4" s="114"/>
      <c r="B4" s="114"/>
      <c r="C4" s="114"/>
      <c r="D4" s="114"/>
      <c r="E4" s="7" t="s">
        <v>37</v>
      </c>
      <c r="F4" s="7" t="s">
        <v>38</v>
      </c>
      <c r="G4" s="7" t="s">
        <v>39</v>
      </c>
      <c r="H4" s="7" t="s">
        <v>40</v>
      </c>
    </row>
    <row r="5" spans="1:12" ht="38.25" customHeight="1" x14ac:dyDescent="0.2">
      <c r="A5" s="10">
        <v>1</v>
      </c>
      <c r="B5" s="11" t="s">
        <v>24</v>
      </c>
      <c r="C5" s="12" t="s">
        <v>25</v>
      </c>
      <c r="D5" s="9" t="s">
        <v>26</v>
      </c>
      <c r="E5" s="9">
        <v>4</v>
      </c>
      <c r="F5" s="56">
        <v>0</v>
      </c>
      <c r="G5" s="13">
        <f>ROUND((E5*F5),2)</f>
        <v>0</v>
      </c>
      <c r="H5" s="13">
        <f>ROUND((G5/12),2)</f>
        <v>0</v>
      </c>
    </row>
    <row r="6" spans="1:12" ht="48.95" customHeight="1" x14ac:dyDescent="0.2">
      <c r="A6" s="10">
        <v>2</v>
      </c>
      <c r="B6" s="8" t="s">
        <v>27</v>
      </c>
      <c r="C6" s="12" t="s">
        <v>25</v>
      </c>
      <c r="D6" s="9" t="s">
        <v>26</v>
      </c>
      <c r="E6" s="9">
        <v>4</v>
      </c>
      <c r="F6" s="56">
        <v>0</v>
      </c>
      <c r="G6" s="13">
        <f>ROUND((E6*F6),2)</f>
        <v>0</v>
      </c>
      <c r="H6" s="13">
        <f>ROUND((G6/12),2)</f>
        <v>0</v>
      </c>
    </row>
    <row r="7" spans="1:12" ht="73.349999999999994" customHeight="1" x14ac:dyDescent="0.2">
      <c r="A7" s="10">
        <v>3</v>
      </c>
      <c r="B7" s="8" t="s">
        <v>28</v>
      </c>
      <c r="C7" s="12" t="s">
        <v>25</v>
      </c>
      <c r="D7" s="9" t="s">
        <v>26</v>
      </c>
      <c r="E7" s="9">
        <v>4</v>
      </c>
      <c r="F7" s="56">
        <v>0</v>
      </c>
      <c r="G7" s="13">
        <f>ROUND((E7*F7),2)</f>
        <v>0</v>
      </c>
      <c r="H7" s="13">
        <f>ROUND((G7/12),2)</f>
        <v>0</v>
      </c>
    </row>
    <row r="8" spans="1:12" ht="73.349999999999994" customHeight="1" x14ac:dyDescent="0.2">
      <c r="A8" s="10">
        <v>4</v>
      </c>
      <c r="B8" s="8" t="s">
        <v>29</v>
      </c>
      <c r="C8" s="12" t="s">
        <v>30</v>
      </c>
      <c r="D8" s="9" t="s">
        <v>31</v>
      </c>
      <c r="E8" s="9">
        <v>4</v>
      </c>
      <c r="F8" s="56">
        <v>0</v>
      </c>
      <c r="G8" s="13">
        <f>ROUND((E8*F8),2)</f>
        <v>0</v>
      </c>
      <c r="H8" s="13">
        <f>ROUND((G8/12),2)</f>
        <v>0</v>
      </c>
    </row>
    <row r="9" spans="1:12" ht="38.25" customHeight="1" x14ac:dyDescent="0.2">
      <c r="A9" s="10">
        <v>5</v>
      </c>
      <c r="B9" s="11" t="s">
        <v>32</v>
      </c>
      <c r="C9" s="12" t="s">
        <v>30</v>
      </c>
      <c r="D9" s="9" t="s">
        <v>33</v>
      </c>
      <c r="E9" s="9">
        <v>8</v>
      </c>
      <c r="F9" s="56">
        <v>0</v>
      </c>
      <c r="G9" s="13">
        <f>ROUND((E9*F9),2)</f>
        <v>0</v>
      </c>
      <c r="H9" s="13">
        <f>ROUND((G9/12),2)</f>
        <v>0</v>
      </c>
    </row>
    <row r="10" spans="1:12" ht="15" customHeight="1" x14ac:dyDescent="0.2">
      <c r="A10" s="111" t="s">
        <v>34</v>
      </c>
      <c r="B10" s="91"/>
      <c r="C10" s="91"/>
      <c r="D10" s="91"/>
      <c r="E10" s="91"/>
      <c r="F10" s="112"/>
      <c r="G10" s="14">
        <f>SUM(G5:G9)</f>
        <v>0</v>
      </c>
      <c r="H10" s="14">
        <f>SUM(H5:H9)</f>
        <v>0</v>
      </c>
    </row>
    <row r="11" spans="1:12" ht="15" customHeight="1" x14ac:dyDescent="0.2">
      <c r="A11" s="111" t="s">
        <v>35</v>
      </c>
      <c r="B11" s="91"/>
      <c r="C11" s="91"/>
      <c r="D11" s="91"/>
      <c r="E11" s="91"/>
      <c r="F11" s="112"/>
      <c r="G11" s="111"/>
      <c r="H11" s="112"/>
    </row>
  </sheetData>
  <mergeCells count="9">
    <mergeCell ref="A1:H1"/>
    <mergeCell ref="A11:F11"/>
    <mergeCell ref="A2:H2"/>
    <mergeCell ref="D3:D4"/>
    <mergeCell ref="C3:C4"/>
    <mergeCell ref="B3:B4"/>
    <mergeCell ref="A3:A4"/>
    <mergeCell ref="A10:F10"/>
    <mergeCell ref="G11:H1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topLeftCell="A3" workbookViewId="0">
      <selection activeCell="A12" sqref="A12:F12"/>
    </sheetView>
  </sheetViews>
  <sheetFormatPr defaultRowHeight="12.75" x14ac:dyDescent="0.2"/>
  <cols>
    <col min="1" max="1" width="8.1640625" style="2" customWidth="1"/>
    <col min="2" max="2" width="27" style="2" customWidth="1"/>
    <col min="3" max="4" width="8.1640625" style="2" customWidth="1"/>
    <col min="5" max="5" width="9.83203125" style="2" customWidth="1"/>
    <col min="6" max="6" width="11.5" style="2" customWidth="1"/>
    <col min="7" max="7" width="17" style="2" customWidth="1"/>
    <col min="8" max="16384" width="9.33203125" style="2"/>
  </cols>
  <sheetData>
    <row r="1" spans="1:7" ht="18" customHeight="1" x14ac:dyDescent="0.2">
      <c r="A1" s="115" t="s">
        <v>2</v>
      </c>
      <c r="B1" s="115"/>
      <c r="C1" s="115"/>
      <c r="D1" s="115"/>
      <c r="E1" s="115"/>
      <c r="F1" s="115"/>
      <c r="G1" s="115"/>
    </row>
    <row r="2" spans="1:7" ht="28.7" customHeight="1" x14ac:dyDescent="0.2">
      <c r="A2" s="118" t="s">
        <v>776</v>
      </c>
      <c r="B2" s="119"/>
      <c r="C2" s="119"/>
      <c r="D2" s="119"/>
      <c r="E2" s="119"/>
      <c r="F2" s="119"/>
      <c r="G2" s="120"/>
    </row>
    <row r="3" spans="1:7" ht="15.75" customHeight="1" x14ac:dyDescent="0.2">
      <c r="A3" s="116" t="s">
        <v>16</v>
      </c>
      <c r="B3" s="116" t="s">
        <v>17</v>
      </c>
      <c r="C3" s="116" t="s">
        <v>15</v>
      </c>
      <c r="D3" s="15" t="s">
        <v>0</v>
      </c>
      <c r="E3" s="15" t="s">
        <v>1</v>
      </c>
      <c r="F3" s="15" t="s">
        <v>3</v>
      </c>
      <c r="G3" s="15" t="s">
        <v>4</v>
      </c>
    </row>
    <row r="4" spans="1:7" ht="48.95" customHeight="1" x14ac:dyDescent="0.2">
      <c r="A4" s="116"/>
      <c r="B4" s="116"/>
      <c r="C4" s="116"/>
      <c r="D4" s="15" t="s">
        <v>41</v>
      </c>
      <c r="E4" s="15" t="s">
        <v>42</v>
      </c>
      <c r="F4" s="15" t="s">
        <v>43</v>
      </c>
      <c r="G4" s="15" t="s">
        <v>44</v>
      </c>
    </row>
    <row r="5" spans="1:7" ht="36" customHeight="1" x14ac:dyDescent="0.2">
      <c r="A5" s="16">
        <v>1</v>
      </c>
      <c r="B5" s="17" t="s">
        <v>5</v>
      </c>
      <c r="C5" s="17" t="s">
        <v>6</v>
      </c>
      <c r="D5" s="18">
        <v>1</v>
      </c>
      <c r="E5" s="75">
        <v>0</v>
      </c>
      <c r="F5" s="53">
        <v>0</v>
      </c>
      <c r="G5" s="54">
        <f>ROUND((F5*E5),2)</f>
        <v>0</v>
      </c>
    </row>
    <row r="6" spans="1:7" ht="37.5" customHeight="1" x14ac:dyDescent="0.2">
      <c r="A6" s="16">
        <v>2</v>
      </c>
      <c r="B6" s="17" t="s">
        <v>7</v>
      </c>
      <c r="C6" s="17" t="s">
        <v>6</v>
      </c>
      <c r="D6" s="18">
        <v>1</v>
      </c>
      <c r="E6" s="76">
        <v>0</v>
      </c>
      <c r="F6" s="53">
        <v>0</v>
      </c>
      <c r="G6" s="54">
        <f t="shared" ref="G6:G11" si="0">ROUND((F6*E6),2)</f>
        <v>0</v>
      </c>
    </row>
    <row r="7" spans="1:7" ht="47.45" customHeight="1" x14ac:dyDescent="0.2">
      <c r="A7" s="16">
        <v>3</v>
      </c>
      <c r="B7" s="17" t="s">
        <v>8</v>
      </c>
      <c r="C7" s="17" t="s">
        <v>9</v>
      </c>
      <c r="D7" s="18">
        <v>1</v>
      </c>
      <c r="E7" s="76">
        <v>0</v>
      </c>
      <c r="F7" s="53">
        <v>0</v>
      </c>
      <c r="G7" s="54">
        <f t="shared" si="0"/>
        <v>0</v>
      </c>
    </row>
    <row r="8" spans="1:7" ht="59.25" customHeight="1" x14ac:dyDescent="0.2">
      <c r="A8" s="16">
        <v>4</v>
      </c>
      <c r="B8" s="17" t="s">
        <v>10</v>
      </c>
      <c r="C8" s="17" t="s">
        <v>9</v>
      </c>
      <c r="D8" s="18">
        <v>1</v>
      </c>
      <c r="E8" s="76">
        <v>0</v>
      </c>
      <c r="F8" s="53">
        <v>0</v>
      </c>
      <c r="G8" s="54">
        <f t="shared" si="0"/>
        <v>0</v>
      </c>
    </row>
    <row r="9" spans="1:7" ht="47.85" customHeight="1" x14ac:dyDescent="0.2">
      <c r="A9" s="16">
        <v>5</v>
      </c>
      <c r="B9" s="17" t="s">
        <v>11</v>
      </c>
      <c r="C9" s="17" t="s">
        <v>9</v>
      </c>
      <c r="D9" s="18">
        <v>1</v>
      </c>
      <c r="E9" s="76">
        <v>0</v>
      </c>
      <c r="F9" s="53">
        <v>0</v>
      </c>
      <c r="G9" s="54">
        <f t="shared" si="0"/>
        <v>0</v>
      </c>
    </row>
    <row r="10" spans="1:7" ht="59.25" customHeight="1" x14ac:dyDescent="0.2">
      <c r="A10" s="16">
        <v>6</v>
      </c>
      <c r="B10" s="17" t="s">
        <v>12</v>
      </c>
      <c r="C10" s="17" t="s">
        <v>9</v>
      </c>
      <c r="D10" s="18">
        <v>1</v>
      </c>
      <c r="E10" s="76">
        <v>0</v>
      </c>
      <c r="F10" s="53">
        <v>0</v>
      </c>
      <c r="G10" s="54">
        <f t="shared" si="0"/>
        <v>0</v>
      </c>
    </row>
    <row r="11" spans="1:7" ht="59.25" customHeight="1" x14ac:dyDescent="0.2">
      <c r="A11" s="16">
        <v>7</v>
      </c>
      <c r="B11" s="17" t="s">
        <v>13</v>
      </c>
      <c r="C11" s="17" t="s">
        <v>9</v>
      </c>
      <c r="D11" s="18">
        <v>1</v>
      </c>
      <c r="E11" s="77">
        <v>0</v>
      </c>
      <c r="F11" s="53">
        <v>0</v>
      </c>
      <c r="G11" s="54">
        <f t="shared" si="0"/>
        <v>0</v>
      </c>
    </row>
    <row r="12" spans="1:7" ht="19.350000000000001" customHeight="1" x14ac:dyDescent="0.2">
      <c r="A12" s="117" t="s">
        <v>14</v>
      </c>
      <c r="B12" s="117"/>
      <c r="C12" s="117"/>
      <c r="D12" s="117"/>
      <c r="E12" s="117"/>
      <c r="F12" s="117"/>
      <c r="G12" s="55">
        <f>SUM(G5:G11)</f>
        <v>0</v>
      </c>
    </row>
  </sheetData>
  <mergeCells count="6">
    <mergeCell ref="A1:G1"/>
    <mergeCell ref="C3:C4"/>
    <mergeCell ref="B3:B4"/>
    <mergeCell ref="A3:A4"/>
    <mergeCell ref="A12:F12"/>
    <mergeCell ref="A2:G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86"/>
  <sheetViews>
    <sheetView topLeftCell="A379" workbookViewId="0">
      <selection activeCell="D4" sqref="D4:E384"/>
    </sheetView>
  </sheetViews>
  <sheetFormatPr defaultRowHeight="12.75" x14ac:dyDescent="0.2"/>
  <cols>
    <col min="1" max="1" width="6" style="21" customWidth="1"/>
    <col min="2" max="2" width="87.83203125" style="4" customWidth="1"/>
    <col min="3" max="3" width="8.1640625" style="21" customWidth="1"/>
    <col min="4" max="4" width="10.6640625" style="58" customWidth="1"/>
    <col min="5" max="5" width="10.1640625" style="4" bestFit="1" customWidth="1"/>
    <col min="6" max="6" width="10.6640625" style="4" customWidth="1"/>
    <col min="7" max="7" width="7.6640625" style="21" customWidth="1"/>
    <col min="8" max="8" width="12.83203125" style="62" customWidth="1"/>
    <col min="9" max="16384" width="9.33203125" style="4"/>
  </cols>
  <sheetData>
    <row r="1" spans="1:8" x14ac:dyDescent="0.2">
      <c r="A1" s="121" t="s">
        <v>56</v>
      </c>
      <c r="B1" s="121"/>
      <c r="C1" s="121"/>
      <c r="D1" s="121"/>
      <c r="E1" s="96"/>
      <c r="F1" s="121"/>
      <c r="G1" s="121"/>
      <c r="H1" s="121"/>
    </row>
    <row r="2" spans="1:8" x14ac:dyDescent="0.2">
      <c r="A2" s="123" t="s">
        <v>16</v>
      </c>
      <c r="B2" s="127" t="s">
        <v>17</v>
      </c>
      <c r="C2" s="123" t="s">
        <v>15</v>
      </c>
      <c r="D2" s="129" t="s">
        <v>205</v>
      </c>
      <c r="E2" s="57" t="s">
        <v>385</v>
      </c>
      <c r="F2" s="131" t="s">
        <v>206</v>
      </c>
      <c r="G2" s="123" t="s">
        <v>37</v>
      </c>
      <c r="H2" s="125" t="s">
        <v>545</v>
      </c>
    </row>
    <row r="3" spans="1:8" x14ac:dyDescent="0.2">
      <c r="A3" s="124"/>
      <c r="B3" s="128"/>
      <c r="C3" s="124"/>
      <c r="D3" s="130"/>
      <c r="E3" s="59" t="s">
        <v>784</v>
      </c>
      <c r="F3" s="132"/>
      <c r="G3" s="124"/>
      <c r="H3" s="126"/>
    </row>
    <row r="4" spans="1:8" ht="25.5" x14ac:dyDescent="0.2">
      <c r="A4" s="19">
        <v>1</v>
      </c>
      <c r="B4" s="86" t="s">
        <v>687</v>
      </c>
      <c r="C4" s="6" t="s">
        <v>207</v>
      </c>
      <c r="D4" s="60"/>
      <c r="E4" s="30"/>
      <c r="F4" s="30">
        <f>ROUND((E4+D4),2)</f>
        <v>0</v>
      </c>
      <c r="G4" s="5">
        <v>10</v>
      </c>
      <c r="H4" s="61">
        <f t="shared" ref="H4:H67" si="0">ROUND((G4*F4),2)</f>
        <v>0</v>
      </c>
    </row>
    <row r="5" spans="1:8" ht="25.5" x14ac:dyDescent="0.2">
      <c r="A5" s="19">
        <v>2</v>
      </c>
      <c r="B5" s="86" t="s">
        <v>686</v>
      </c>
      <c r="C5" s="6" t="s">
        <v>207</v>
      </c>
      <c r="D5" s="60"/>
      <c r="E5" s="30"/>
      <c r="F5" s="30">
        <f t="shared" ref="F5:F26" si="1">ROUND((E5+D5),2)</f>
        <v>0</v>
      </c>
      <c r="G5" s="5">
        <v>10</v>
      </c>
      <c r="H5" s="61">
        <f t="shared" si="0"/>
        <v>0</v>
      </c>
    </row>
    <row r="6" spans="1:8" ht="25.5" x14ac:dyDescent="0.2">
      <c r="A6" s="19">
        <v>3</v>
      </c>
      <c r="B6" s="86" t="s">
        <v>685</v>
      </c>
      <c r="C6" s="6" t="s">
        <v>207</v>
      </c>
      <c r="D6" s="60"/>
      <c r="E6" s="30"/>
      <c r="F6" s="30">
        <f t="shared" si="1"/>
        <v>0</v>
      </c>
      <c r="G6" s="5">
        <v>10</v>
      </c>
      <c r="H6" s="61">
        <f t="shared" si="0"/>
        <v>0</v>
      </c>
    </row>
    <row r="7" spans="1:8" ht="25.5" x14ac:dyDescent="0.2">
      <c r="A7" s="19">
        <v>4</v>
      </c>
      <c r="B7" s="86" t="s">
        <v>684</v>
      </c>
      <c r="C7" s="6" t="s">
        <v>207</v>
      </c>
      <c r="D7" s="60"/>
      <c r="E7" s="30"/>
      <c r="F7" s="30">
        <f t="shared" si="1"/>
        <v>0</v>
      </c>
      <c r="G7" s="5">
        <v>20</v>
      </c>
      <c r="H7" s="61">
        <f t="shared" si="0"/>
        <v>0</v>
      </c>
    </row>
    <row r="8" spans="1:8" ht="25.5" x14ac:dyDescent="0.2">
      <c r="A8" s="19">
        <v>5</v>
      </c>
      <c r="B8" s="86" t="s">
        <v>683</v>
      </c>
      <c r="C8" s="6" t="s">
        <v>207</v>
      </c>
      <c r="D8" s="60"/>
      <c r="E8" s="30"/>
      <c r="F8" s="30">
        <f t="shared" si="1"/>
        <v>0</v>
      </c>
      <c r="G8" s="5">
        <v>2</v>
      </c>
      <c r="H8" s="61">
        <f t="shared" si="0"/>
        <v>0</v>
      </c>
    </row>
    <row r="9" spans="1:8" x14ac:dyDescent="0.2">
      <c r="A9" s="19">
        <v>6</v>
      </c>
      <c r="B9" s="86" t="s">
        <v>45</v>
      </c>
      <c r="C9" s="6" t="s">
        <v>217</v>
      </c>
      <c r="D9" s="60"/>
      <c r="E9" s="30"/>
      <c r="F9" s="30">
        <f t="shared" si="1"/>
        <v>0</v>
      </c>
      <c r="G9" s="5">
        <v>1</v>
      </c>
      <c r="H9" s="61">
        <f t="shared" si="0"/>
        <v>0</v>
      </c>
    </row>
    <row r="10" spans="1:8" x14ac:dyDescent="0.2">
      <c r="A10" s="19">
        <v>7</v>
      </c>
      <c r="B10" s="86" t="s">
        <v>47</v>
      </c>
      <c r="C10" s="6" t="s">
        <v>217</v>
      </c>
      <c r="D10" s="60"/>
      <c r="E10" s="30"/>
      <c r="F10" s="30">
        <f t="shared" si="1"/>
        <v>0</v>
      </c>
      <c r="G10" s="5">
        <v>1</v>
      </c>
      <c r="H10" s="61">
        <f t="shared" si="0"/>
        <v>0</v>
      </c>
    </row>
    <row r="11" spans="1:8" x14ac:dyDescent="0.2">
      <c r="A11" s="19">
        <v>8</v>
      </c>
      <c r="B11" s="86" t="s">
        <v>48</v>
      </c>
      <c r="C11" s="6" t="s">
        <v>49</v>
      </c>
      <c r="D11" s="60"/>
      <c r="E11" s="30"/>
      <c r="F11" s="30">
        <f t="shared" si="1"/>
        <v>0</v>
      </c>
      <c r="G11" s="5">
        <v>2</v>
      </c>
      <c r="H11" s="61">
        <f t="shared" si="0"/>
        <v>0</v>
      </c>
    </row>
    <row r="12" spans="1:8" x14ac:dyDescent="0.2">
      <c r="A12" s="19">
        <v>9</v>
      </c>
      <c r="B12" s="86" t="s">
        <v>50</v>
      </c>
      <c r="C12" s="6" t="s">
        <v>49</v>
      </c>
      <c r="D12" s="60"/>
      <c r="E12" s="30"/>
      <c r="F12" s="30">
        <f t="shared" si="1"/>
        <v>0</v>
      </c>
      <c r="G12" s="5">
        <v>2</v>
      </c>
      <c r="H12" s="61">
        <f t="shared" si="0"/>
        <v>0</v>
      </c>
    </row>
    <row r="13" spans="1:8" x14ac:dyDescent="0.2">
      <c r="A13" s="19">
        <v>10</v>
      </c>
      <c r="B13" s="86" t="s">
        <v>51</v>
      </c>
      <c r="C13" s="6" t="s">
        <v>211</v>
      </c>
      <c r="D13" s="60"/>
      <c r="E13" s="30"/>
      <c r="F13" s="30">
        <f t="shared" si="1"/>
        <v>0</v>
      </c>
      <c r="G13" s="5">
        <v>10</v>
      </c>
      <c r="H13" s="61">
        <f t="shared" si="0"/>
        <v>0</v>
      </c>
    </row>
    <row r="14" spans="1:8" x14ac:dyDescent="0.2">
      <c r="A14" s="19">
        <v>11</v>
      </c>
      <c r="B14" s="86" t="s">
        <v>52</v>
      </c>
      <c r="C14" s="6" t="s">
        <v>211</v>
      </c>
      <c r="D14" s="60"/>
      <c r="E14" s="30"/>
      <c r="F14" s="30">
        <f t="shared" si="1"/>
        <v>0</v>
      </c>
      <c r="G14" s="5">
        <v>5</v>
      </c>
      <c r="H14" s="61">
        <f t="shared" si="0"/>
        <v>0</v>
      </c>
    </row>
    <row r="15" spans="1:8" x14ac:dyDescent="0.2">
      <c r="A15" s="19">
        <v>12</v>
      </c>
      <c r="B15" s="86" t="s">
        <v>53</v>
      </c>
      <c r="C15" s="6" t="s">
        <v>211</v>
      </c>
      <c r="D15" s="60"/>
      <c r="E15" s="30"/>
      <c r="F15" s="30">
        <f t="shared" si="1"/>
        <v>0</v>
      </c>
      <c r="G15" s="5">
        <v>2</v>
      </c>
      <c r="H15" s="61">
        <f t="shared" si="0"/>
        <v>0</v>
      </c>
    </row>
    <row r="16" spans="1:8" x14ac:dyDescent="0.2">
      <c r="A16" s="19">
        <v>13</v>
      </c>
      <c r="B16" s="86" t="s">
        <v>54</v>
      </c>
      <c r="C16" s="6" t="s">
        <v>207</v>
      </c>
      <c r="D16" s="60"/>
      <c r="E16" s="30"/>
      <c r="F16" s="30">
        <f t="shared" si="1"/>
        <v>0</v>
      </c>
      <c r="G16" s="5">
        <v>100</v>
      </c>
      <c r="H16" s="61">
        <f t="shared" si="0"/>
        <v>0</v>
      </c>
    </row>
    <row r="17" spans="1:8" ht="25.5" x14ac:dyDescent="0.2">
      <c r="A17" s="19">
        <v>14</v>
      </c>
      <c r="B17" s="86" t="s">
        <v>682</v>
      </c>
      <c r="C17" s="6" t="s">
        <v>207</v>
      </c>
      <c r="D17" s="60"/>
      <c r="E17" s="30"/>
      <c r="F17" s="30">
        <f t="shared" si="1"/>
        <v>0</v>
      </c>
      <c r="G17" s="5">
        <v>100</v>
      </c>
      <c r="H17" s="61">
        <f t="shared" si="0"/>
        <v>0</v>
      </c>
    </row>
    <row r="18" spans="1:8" x14ac:dyDescent="0.2">
      <c r="A18" s="19">
        <v>15</v>
      </c>
      <c r="B18" s="86" t="s">
        <v>55</v>
      </c>
      <c r="C18" s="6" t="s">
        <v>207</v>
      </c>
      <c r="D18" s="60"/>
      <c r="E18" s="30"/>
      <c r="F18" s="30">
        <f t="shared" si="1"/>
        <v>0</v>
      </c>
      <c r="G18" s="5">
        <v>10</v>
      </c>
      <c r="H18" s="61">
        <f t="shared" si="0"/>
        <v>0</v>
      </c>
    </row>
    <row r="19" spans="1:8" x14ac:dyDescent="0.2">
      <c r="A19" s="19">
        <v>16</v>
      </c>
      <c r="B19" s="86" t="s">
        <v>681</v>
      </c>
      <c r="C19" s="6" t="s">
        <v>221</v>
      </c>
      <c r="D19" s="60"/>
      <c r="E19" s="30"/>
      <c r="F19" s="30">
        <f t="shared" si="1"/>
        <v>0</v>
      </c>
      <c r="G19" s="5">
        <v>10</v>
      </c>
      <c r="H19" s="61">
        <f t="shared" si="0"/>
        <v>0</v>
      </c>
    </row>
    <row r="20" spans="1:8" x14ac:dyDescent="0.2">
      <c r="A20" s="19">
        <v>17</v>
      </c>
      <c r="B20" s="86" t="s">
        <v>213</v>
      </c>
      <c r="C20" s="6" t="s">
        <v>207</v>
      </c>
      <c r="D20" s="60"/>
      <c r="E20" s="30"/>
      <c r="F20" s="30">
        <f t="shared" si="1"/>
        <v>0</v>
      </c>
      <c r="G20" s="5">
        <v>1</v>
      </c>
      <c r="H20" s="61">
        <f t="shared" si="0"/>
        <v>0</v>
      </c>
    </row>
    <row r="21" spans="1:8" x14ac:dyDescent="0.2">
      <c r="A21" s="19">
        <v>18</v>
      </c>
      <c r="B21" s="86" t="s">
        <v>58</v>
      </c>
      <c r="C21" s="6" t="s">
        <v>207</v>
      </c>
      <c r="D21" s="60"/>
      <c r="E21" s="30"/>
      <c r="F21" s="30">
        <f t="shared" si="1"/>
        <v>0</v>
      </c>
      <c r="G21" s="5">
        <v>1</v>
      </c>
      <c r="H21" s="61">
        <f t="shared" si="0"/>
        <v>0</v>
      </c>
    </row>
    <row r="22" spans="1:8" ht="25.5" x14ac:dyDescent="0.2">
      <c r="A22" s="19">
        <v>19</v>
      </c>
      <c r="B22" s="86" t="s">
        <v>680</v>
      </c>
      <c r="C22" s="6" t="s">
        <v>207</v>
      </c>
      <c r="D22" s="60"/>
      <c r="E22" s="30"/>
      <c r="F22" s="30">
        <f t="shared" si="1"/>
        <v>0</v>
      </c>
      <c r="G22" s="5">
        <v>1</v>
      </c>
      <c r="H22" s="61">
        <f t="shared" si="0"/>
        <v>0</v>
      </c>
    </row>
    <row r="23" spans="1:8" x14ac:dyDescent="0.2">
      <c r="A23" s="19">
        <v>21</v>
      </c>
      <c r="B23" s="86" t="s">
        <v>59</v>
      </c>
      <c r="C23" s="6" t="s">
        <v>46</v>
      </c>
      <c r="D23" s="60"/>
      <c r="E23" s="30"/>
      <c r="F23" s="30">
        <f t="shared" si="1"/>
        <v>0</v>
      </c>
      <c r="G23" s="5">
        <v>1</v>
      </c>
      <c r="H23" s="61">
        <f t="shared" si="0"/>
        <v>0</v>
      </c>
    </row>
    <row r="24" spans="1:8" x14ac:dyDescent="0.2">
      <c r="A24" s="19">
        <v>22</v>
      </c>
      <c r="B24" s="86" t="s">
        <v>60</v>
      </c>
      <c r="C24" s="6" t="s">
        <v>46</v>
      </c>
      <c r="D24" s="60"/>
      <c r="E24" s="30"/>
      <c r="F24" s="30">
        <f t="shared" si="1"/>
        <v>0</v>
      </c>
      <c r="G24" s="5">
        <v>1</v>
      </c>
      <c r="H24" s="61">
        <f t="shared" si="0"/>
        <v>0</v>
      </c>
    </row>
    <row r="25" spans="1:8" x14ac:dyDescent="0.2">
      <c r="A25" s="19">
        <v>23</v>
      </c>
      <c r="B25" s="86" t="s">
        <v>61</v>
      </c>
      <c r="C25" s="6" t="s">
        <v>220</v>
      </c>
      <c r="D25" s="60"/>
      <c r="E25" s="30"/>
      <c r="F25" s="30">
        <f t="shared" si="1"/>
        <v>0</v>
      </c>
      <c r="G25" s="5">
        <v>1</v>
      </c>
      <c r="H25" s="61">
        <f t="shared" si="0"/>
        <v>0</v>
      </c>
    </row>
    <row r="26" spans="1:8" x14ac:dyDescent="0.2">
      <c r="A26" s="19">
        <v>24</v>
      </c>
      <c r="B26" s="86" t="s">
        <v>549</v>
      </c>
      <c r="C26" s="6" t="s">
        <v>220</v>
      </c>
      <c r="D26" s="60"/>
      <c r="E26" s="30"/>
      <c r="F26" s="30">
        <f t="shared" si="1"/>
        <v>0</v>
      </c>
      <c r="G26" s="5">
        <v>1</v>
      </c>
      <c r="H26" s="61">
        <f t="shared" si="0"/>
        <v>0</v>
      </c>
    </row>
    <row r="27" spans="1:8" x14ac:dyDescent="0.2">
      <c r="A27" s="19">
        <v>25</v>
      </c>
      <c r="B27" s="86" t="s">
        <v>550</v>
      </c>
      <c r="C27" s="6" t="s">
        <v>220</v>
      </c>
      <c r="D27" s="60"/>
      <c r="E27" s="30"/>
      <c r="F27" s="30">
        <f t="shared" ref="F27:F90" si="2">ROUND((E27+D27),2)</f>
        <v>0</v>
      </c>
      <c r="G27" s="5">
        <v>1</v>
      </c>
      <c r="H27" s="61">
        <f t="shared" si="0"/>
        <v>0</v>
      </c>
    </row>
    <row r="28" spans="1:8" x14ac:dyDescent="0.2">
      <c r="A28" s="19">
        <v>26</v>
      </c>
      <c r="B28" s="86" t="s">
        <v>551</v>
      </c>
      <c r="C28" s="6" t="s">
        <v>220</v>
      </c>
      <c r="D28" s="60"/>
      <c r="E28" s="30"/>
      <c r="F28" s="30">
        <f t="shared" si="2"/>
        <v>0</v>
      </c>
      <c r="G28" s="5">
        <v>1</v>
      </c>
      <c r="H28" s="61">
        <f t="shared" si="0"/>
        <v>0</v>
      </c>
    </row>
    <row r="29" spans="1:8" x14ac:dyDescent="0.2">
      <c r="A29" s="19">
        <v>27</v>
      </c>
      <c r="B29" s="86" t="s">
        <v>62</v>
      </c>
      <c r="C29" s="6" t="s">
        <v>220</v>
      </c>
      <c r="D29" s="60"/>
      <c r="E29" s="30"/>
      <c r="F29" s="30">
        <f t="shared" si="2"/>
        <v>0</v>
      </c>
      <c r="G29" s="5">
        <v>1</v>
      </c>
      <c r="H29" s="61">
        <f t="shared" si="0"/>
        <v>0</v>
      </c>
    </row>
    <row r="30" spans="1:8" x14ac:dyDescent="0.2">
      <c r="A30" s="19">
        <v>28</v>
      </c>
      <c r="B30" s="86" t="s">
        <v>63</v>
      </c>
      <c r="C30" s="6" t="s">
        <v>207</v>
      </c>
      <c r="D30" s="60"/>
      <c r="E30" s="30"/>
      <c r="F30" s="30">
        <f t="shared" si="2"/>
        <v>0</v>
      </c>
      <c r="G30" s="5">
        <v>2</v>
      </c>
      <c r="H30" s="61">
        <f t="shared" si="0"/>
        <v>0</v>
      </c>
    </row>
    <row r="31" spans="1:8" x14ac:dyDescent="0.2">
      <c r="A31" s="19">
        <v>29</v>
      </c>
      <c r="B31" s="86" t="s">
        <v>64</v>
      </c>
      <c r="C31" s="6" t="s">
        <v>207</v>
      </c>
      <c r="D31" s="60"/>
      <c r="E31" s="30"/>
      <c r="F31" s="30">
        <f t="shared" si="2"/>
        <v>0</v>
      </c>
      <c r="G31" s="5">
        <v>10</v>
      </c>
      <c r="H31" s="61">
        <f t="shared" si="0"/>
        <v>0</v>
      </c>
    </row>
    <row r="32" spans="1:8" x14ac:dyDescent="0.2">
      <c r="A32" s="19">
        <v>30</v>
      </c>
      <c r="B32" s="86" t="s">
        <v>65</v>
      </c>
      <c r="C32" s="6" t="s">
        <v>207</v>
      </c>
      <c r="D32" s="60"/>
      <c r="E32" s="30"/>
      <c r="F32" s="30">
        <f t="shared" si="2"/>
        <v>0</v>
      </c>
      <c r="G32" s="5">
        <v>2</v>
      </c>
      <c r="H32" s="61">
        <f t="shared" si="0"/>
        <v>0</v>
      </c>
    </row>
    <row r="33" spans="1:8" x14ac:dyDescent="0.2">
      <c r="A33" s="19">
        <v>31</v>
      </c>
      <c r="B33" s="86" t="s">
        <v>66</v>
      </c>
      <c r="C33" s="6" t="s">
        <v>207</v>
      </c>
      <c r="D33" s="60"/>
      <c r="E33" s="30"/>
      <c r="F33" s="30">
        <f t="shared" si="2"/>
        <v>0</v>
      </c>
      <c r="G33" s="5">
        <v>2</v>
      </c>
      <c r="H33" s="61">
        <f t="shared" si="0"/>
        <v>0</v>
      </c>
    </row>
    <row r="34" spans="1:8" x14ac:dyDescent="0.2">
      <c r="A34" s="19">
        <v>32</v>
      </c>
      <c r="B34" s="86" t="s">
        <v>67</v>
      </c>
      <c r="C34" s="6" t="s">
        <v>207</v>
      </c>
      <c r="D34" s="60"/>
      <c r="E34" s="30"/>
      <c r="F34" s="30">
        <f t="shared" si="2"/>
        <v>0</v>
      </c>
      <c r="G34" s="5">
        <v>20</v>
      </c>
      <c r="H34" s="61">
        <f t="shared" si="0"/>
        <v>0</v>
      </c>
    </row>
    <row r="35" spans="1:8" ht="25.5" x14ac:dyDescent="0.2">
      <c r="A35" s="19">
        <v>33</v>
      </c>
      <c r="B35" s="86" t="s">
        <v>552</v>
      </c>
      <c r="C35" s="6" t="s">
        <v>209</v>
      </c>
      <c r="D35" s="60"/>
      <c r="E35" s="30"/>
      <c r="F35" s="30">
        <f t="shared" si="2"/>
        <v>0</v>
      </c>
      <c r="G35" s="5">
        <v>200</v>
      </c>
      <c r="H35" s="61">
        <f t="shared" si="0"/>
        <v>0</v>
      </c>
    </row>
    <row r="36" spans="1:8" ht="25.5" x14ac:dyDescent="0.2">
      <c r="A36" s="19">
        <v>34</v>
      </c>
      <c r="B36" s="86" t="s">
        <v>553</v>
      </c>
      <c r="C36" s="6" t="s">
        <v>209</v>
      </c>
      <c r="D36" s="60"/>
      <c r="E36" s="30"/>
      <c r="F36" s="30">
        <f t="shared" si="2"/>
        <v>0</v>
      </c>
      <c r="G36" s="5">
        <v>600</v>
      </c>
      <c r="H36" s="61">
        <f t="shared" si="0"/>
        <v>0</v>
      </c>
    </row>
    <row r="37" spans="1:8" ht="38.25" x14ac:dyDescent="0.2">
      <c r="A37" s="19">
        <v>35</v>
      </c>
      <c r="B37" s="87" t="s">
        <v>69</v>
      </c>
      <c r="C37" s="6" t="s">
        <v>209</v>
      </c>
      <c r="D37" s="60"/>
      <c r="E37" s="30"/>
      <c r="F37" s="30">
        <f t="shared" si="2"/>
        <v>0</v>
      </c>
      <c r="G37" s="5">
        <v>10</v>
      </c>
      <c r="H37" s="61">
        <f t="shared" si="0"/>
        <v>0</v>
      </c>
    </row>
    <row r="38" spans="1:8" ht="38.25" x14ac:dyDescent="0.2">
      <c r="A38" s="19">
        <v>36</v>
      </c>
      <c r="B38" s="87" t="s">
        <v>70</v>
      </c>
      <c r="C38" s="6" t="s">
        <v>209</v>
      </c>
      <c r="D38" s="60"/>
      <c r="E38" s="30"/>
      <c r="F38" s="30">
        <f t="shared" si="2"/>
        <v>0</v>
      </c>
      <c r="G38" s="5">
        <v>10</v>
      </c>
      <c r="H38" s="61">
        <f t="shared" si="0"/>
        <v>0</v>
      </c>
    </row>
    <row r="39" spans="1:8" ht="38.25" x14ac:dyDescent="0.2">
      <c r="A39" s="19">
        <v>37</v>
      </c>
      <c r="B39" s="87" t="s">
        <v>71</v>
      </c>
      <c r="C39" s="6" t="s">
        <v>209</v>
      </c>
      <c r="D39" s="60"/>
      <c r="E39" s="30"/>
      <c r="F39" s="30">
        <f t="shared" si="2"/>
        <v>0</v>
      </c>
      <c r="G39" s="5">
        <v>100</v>
      </c>
      <c r="H39" s="61">
        <f t="shared" si="0"/>
        <v>0</v>
      </c>
    </row>
    <row r="40" spans="1:8" ht="38.25" x14ac:dyDescent="0.2">
      <c r="A40" s="19">
        <v>38</v>
      </c>
      <c r="B40" s="87" t="s">
        <v>72</v>
      </c>
      <c r="C40" s="6" t="s">
        <v>209</v>
      </c>
      <c r="D40" s="60"/>
      <c r="E40" s="30"/>
      <c r="F40" s="30">
        <f t="shared" si="2"/>
        <v>0</v>
      </c>
      <c r="G40" s="5">
        <v>200</v>
      </c>
      <c r="H40" s="61">
        <f t="shared" si="0"/>
        <v>0</v>
      </c>
    </row>
    <row r="41" spans="1:8" ht="38.25" x14ac:dyDescent="0.2">
      <c r="A41" s="19">
        <v>39</v>
      </c>
      <c r="B41" s="87" t="s">
        <v>73</v>
      </c>
      <c r="C41" s="6" t="s">
        <v>209</v>
      </c>
      <c r="D41" s="60"/>
      <c r="E41" s="30"/>
      <c r="F41" s="30">
        <f t="shared" si="2"/>
        <v>0</v>
      </c>
      <c r="G41" s="5">
        <v>10</v>
      </c>
      <c r="H41" s="61">
        <f t="shared" si="0"/>
        <v>0</v>
      </c>
    </row>
    <row r="42" spans="1:8" ht="38.25" x14ac:dyDescent="0.2">
      <c r="A42" s="19">
        <v>40</v>
      </c>
      <c r="B42" s="87" t="s">
        <v>74</v>
      </c>
      <c r="C42" s="6" t="s">
        <v>209</v>
      </c>
      <c r="D42" s="60"/>
      <c r="E42" s="30"/>
      <c r="F42" s="30">
        <f t="shared" si="2"/>
        <v>0</v>
      </c>
      <c r="G42" s="5">
        <v>10</v>
      </c>
      <c r="H42" s="61">
        <f t="shared" si="0"/>
        <v>0</v>
      </c>
    </row>
    <row r="43" spans="1:8" ht="38.25" x14ac:dyDescent="0.2">
      <c r="A43" s="19">
        <v>41</v>
      </c>
      <c r="B43" s="86" t="s">
        <v>679</v>
      </c>
      <c r="C43" s="6" t="s">
        <v>209</v>
      </c>
      <c r="D43" s="60"/>
      <c r="E43" s="30"/>
      <c r="F43" s="30">
        <f t="shared" si="2"/>
        <v>0</v>
      </c>
      <c r="G43" s="5">
        <v>10</v>
      </c>
      <c r="H43" s="61">
        <f t="shared" si="0"/>
        <v>0</v>
      </c>
    </row>
    <row r="44" spans="1:8" ht="38.25" x14ac:dyDescent="0.2">
      <c r="A44" s="19">
        <v>42</v>
      </c>
      <c r="B44" s="86" t="s">
        <v>678</v>
      </c>
      <c r="C44" s="6" t="s">
        <v>209</v>
      </c>
      <c r="D44" s="60"/>
      <c r="E44" s="30"/>
      <c r="F44" s="30">
        <f t="shared" si="2"/>
        <v>0</v>
      </c>
      <c r="G44" s="5">
        <v>10</v>
      </c>
      <c r="H44" s="61">
        <f t="shared" si="0"/>
        <v>0</v>
      </c>
    </row>
    <row r="45" spans="1:8" ht="38.25" x14ac:dyDescent="0.2">
      <c r="A45" s="19">
        <v>43</v>
      </c>
      <c r="B45" s="86" t="s">
        <v>677</v>
      </c>
      <c r="C45" s="6" t="s">
        <v>209</v>
      </c>
      <c r="D45" s="60"/>
      <c r="E45" s="30"/>
      <c r="F45" s="30">
        <f t="shared" si="2"/>
        <v>0</v>
      </c>
      <c r="G45" s="5">
        <v>1</v>
      </c>
      <c r="H45" s="61">
        <f t="shared" si="0"/>
        <v>0</v>
      </c>
    </row>
    <row r="46" spans="1:8" ht="25.5" x14ac:dyDescent="0.2">
      <c r="A46" s="19">
        <v>44</v>
      </c>
      <c r="B46" s="86" t="s">
        <v>554</v>
      </c>
      <c r="C46" s="6" t="s">
        <v>209</v>
      </c>
      <c r="D46" s="60"/>
      <c r="E46" s="30"/>
      <c r="F46" s="30">
        <f t="shared" si="2"/>
        <v>0</v>
      </c>
      <c r="G46" s="5">
        <v>1</v>
      </c>
      <c r="H46" s="61">
        <f t="shared" si="0"/>
        <v>0</v>
      </c>
    </row>
    <row r="47" spans="1:8" x14ac:dyDescent="0.2">
      <c r="A47" s="19">
        <v>45</v>
      </c>
      <c r="B47" s="86" t="s">
        <v>75</v>
      </c>
      <c r="C47" s="6" t="s">
        <v>209</v>
      </c>
      <c r="D47" s="60"/>
      <c r="E47" s="30"/>
      <c r="F47" s="30">
        <f t="shared" si="2"/>
        <v>0</v>
      </c>
      <c r="G47" s="5">
        <v>610</v>
      </c>
      <c r="H47" s="61">
        <f t="shared" si="0"/>
        <v>0</v>
      </c>
    </row>
    <row r="48" spans="1:8" x14ac:dyDescent="0.2">
      <c r="A48" s="19">
        <v>46</v>
      </c>
      <c r="B48" s="86" t="s">
        <v>76</v>
      </c>
      <c r="C48" s="6" t="s">
        <v>209</v>
      </c>
      <c r="D48" s="60"/>
      <c r="E48" s="30"/>
      <c r="F48" s="30">
        <f t="shared" si="2"/>
        <v>0</v>
      </c>
      <c r="G48" s="5">
        <v>20</v>
      </c>
      <c r="H48" s="61">
        <f t="shared" si="0"/>
        <v>0</v>
      </c>
    </row>
    <row r="49" spans="1:8" x14ac:dyDescent="0.2">
      <c r="A49" s="19">
        <v>47</v>
      </c>
      <c r="B49" s="86" t="s">
        <v>77</v>
      </c>
      <c r="C49" s="6" t="s">
        <v>209</v>
      </c>
      <c r="D49" s="60"/>
      <c r="E49" s="30"/>
      <c r="F49" s="30">
        <f t="shared" si="2"/>
        <v>0</v>
      </c>
      <c r="G49" s="5">
        <v>20</v>
      </c>
      <c r="H49" s="61">
        <f t="shared" si="0"/>
        <v>0</v>
      </c>
    </row>
    <row r="50" spans="1:8" ht="25.5" x14ac:dyDescent="0.2">
      <c r="A50" s="19">
        <v>48</v>
      </c>
      <c r="B50" s="86" t="s">
        <v>676</v>
      </c>
      <c r="C50" s="6" t="s">
        <v>209</v>
      </c>
      <c r="D50" s="60"/>
      <c r="E50" s="30"/>
      <c r="F50" s="30">
        <f t="shared" si="2"/>
        <v>0</v>
      </c>
      <c r="G50" s="5">
        <v>5</v>
      </c>
      <c r="H50" s="61">
        <f t="shared" si="0"/>
        <v>0</v>
      </c>
    </row>
    <row r="51" spans="1:8" ht="25.5" x14ac:dyDescent="0.2">
      <c r="A51" s="19">
        <v>49</v>
      </c>
      <c r="B51" s="86" t="s">
        <v>675</v>
      </c>
      <c r="C51" s="6" t="s">
        <v>209</v>
      </c>
      <c r="D51" s="60"/>
      <c r="E51" s="30"/>
      <c r="F51" s="30">
        <f t="shared" si="2"/>
        <v>0</v>
      </c>
      <c r="G51" s="5">
        <v>20</v>
      </c>
      <c r="H51" s="61">
        <f t="shared" si="0"/>
        <v>0</v>
      </c>
    </row>
    <row r="52" spans="1:8" x14ac:dyDescent="0.2">
      <c r="A52" s="19">
        <v>50</v>
      </c>
      <c r="B52" s="86" t="s">
        <v>78</v>
      </c>
      <c r="C52" s="6" t="s">
        <v>209</v>
      </c>
      <c r="D52" s="60"/>
      <c r="E52" s="30"/>
      <c r="F52" s="30">
        <f t="shared" si="2"/>
        <v>0</v>
      </c>
      <c r="G52" s="5">
        <v>10</v>
      </c>
      <c r="H52" s="61">
        <f t="shared" si="0"/>
        <v>0</v>
      </c>
    </row>
    <row r="53" spans="1:8" x14ac:dyDescent="0.2">
      <c r="A53" s="19">
        <v>51</v>
      </c>
      <c r="B53" s="86" t="s">
        <v>79</v>
      </c>
      <c r="C53" s="6" t="s">
        <v>207</v>
      </c>
      <c r="D53" s="60"/>
      <c r="E53" s="30"/>
      <c r="F53" s="30">
        <f t="shared" si="2"/>
        <v>0</v>
      </c>
      <c r="G53" s="5">
        <v>5</v>
      </c>
      <c r="H53" s="61">
        <f t="shared" si="0"/>
        <v>0</v>
      </c>
    </row>
    <row r="54" spans="1:8" x14ac:dyDescent="0.2">
      <c r="A54" s="19">
        <v>52</v>
      </c>
      <c r="B54" s="86" t="s">
        <v>80</v>
      </c>
      <c r="C54" s="6" t="s">
        <v>207</v>
      </c>
      <c r="D54" s="60"/>
      <c r="E54" s="30"/>
      <c r="F54" s="30">
        <f t="shared" si="2"/>
        <v>0</v>
      </c>
      <c r="G54" s="5">
        <v>5</v>
      </c>
      <c r="H54" s="61">
        <f t="shared" si="0"/>
        <v>0</v>
      </c>
    </row>
    <row r="55" spans="1:8" x14ac:dyDescent="0.2">
      <c r="A55" s="19">
        <v>53</v>
      </c>
      <c r="B55" s="86" t="s">
        <v>81</v>
      </c>
      <c r="C55" s="6" t="s">
        <v>207</v>
      </c>
      <c r="D55" s="60"/>
      <c r="E55" s="30"/>
      <c r="F55" s="30">
        <f t="shared" si="2"/>
        <v>0</v>
      </c>
      <c r="G55" s="5">
        <v>5</v>
      </c>
      <c r="H55" s="61">
        <f t="shared" si="0"/>
        <v>0</v>
      </c>
    </row>
    <row r="56" spans="1:8" x14ac:dyDescent="0.2">
      <c r="A56" s="19">
        <v>54</v>
      </c>
      <c r="B56" s="86" t="s">
        <v>82</v>
      </c>
      <c r="C56" s="6" t="s">
        <v>207</v>
      </c>
      <c r="D56" s="60"/>
      <c r="E56" s="30"/>
      <c r="F56" s="30">
        <f t="shared" si="2"/>
        <v>0</v>
      </c>
      <c r="G56" s="5">
        <v>5</v>
      </c>
      <c r="H56" s="61">
        <f t="shared" si="0"/>
        <v>0</v>
      </c>
    </row>
    <row r="57" spans="1:8" x14ac:dyDescent="0.2">
      <c r="A57" s="19">
        <v>55</v>
      </c>
      <c r="B57" s="86" t="s">
        <v>83</v>
      </c>
      <c r="C57" s="6" t="s">
        <v>207</v>
      </c>
      <c r="D57" s="60"/>
      <c r="E57" s="30"/>
      <c r="F57" s="30">
        <f t="shared" si="2"/>
        <v>0</v>
      </c>
      <c r="G57" s="5">
        <v>5</v>
      </c>
      <c r="H57" s="61">
        <f t="shared" si="0"/>
        <v>0</v>
      </c>
    </row>
    <row r="58" spans="1:8" ht="25.5" x14ac:dyDescent="0.2">
      <c r="A58" s="19">
        <v>56</v>
      </c>
      <c r="B58" s="87" t="s">
        <v>674</v>
      </c>
      <c r="C58" s="6" t="s">
        <v>207</v>
      </c>
      <c r="D58" s="60"/>
      <c r="E58" s="30"/>
      <c r="F58" s="30">
        <f t="shared" si="2"/>
        <v>0</v>
      </c>
      <c r="G58" s="5">
        <v>1</v>
      </c>
      <c r="H58" s="61">
        <f t="shared" si="0"/>
        <v>0</v>
      </c>
    </row>
    <row r="59" spans="1:8" ht="51" x14ac:dyDescent="0.2">
      <c r="A59" s="19">
        <v>57</v>
      </c>
      <c r="B59" s="87" t="s">
        <v>673</v>
      </c>
      <c r="C59" s="6" t="s">
        <v>207</v>
      </c>
      <c r="D59" s="60"/>
      <c r="E59" s="30"/>
      <c r="F59" s="30">
        <f t="shared" si="2"/>
        <v>0</v>
      </c>
      <c r="G59" s="5">
        <v>1</v>
      </c>
      <c r="H59" s="61">
        <f t="shared" si="0"/>
        <v>0</v>
      </c>
    </row>
    <row r="60" spans="1:8" ht="25.5" x14ac:dyDescent="0.2">
      <c r="A60" s="19">
        <v>58</v>
      </c>
      <c r="B60" s="87" t="s">
        <v>555</v>
      </c>
      <c r="C60" s="6" t="s">
        <v>207</v>
      </c>
      <c r="D60" s="60"/>
      <c r="E60" s="30"/>
      <c r="F60" s="30">
        <f t="shared" si="2"/>
        <v>0</v>
      </c>
      <c r="G60" s="5">
        <v>2</v>
      </c>
      <c r="H60" s="61">
        <f t="shared" si="0"/>
        <v>0</v>
      </c>
    </row>
    <row r="61" spans="1:8" x14ac:dyDescent="0.2">
      <c r="A61" s="19">
        <v>59</v>
      </c>
      <c r="B61" s="86" t="s">
        <v>84</v>
      </c>
      <c r="C61" s="6" t="s">
        <v>211</v>
      </c>
      <c r="D61" s="60"/>
      <c r="E61" s="30"/>
      <c r="F61" s="30">
        <f t="shared" si="2"/>
        <v>0</v>
      </c>
      <c r="G61" s="5">
        <v>20</v>
      </c>
      <c r="H61" s="61">
        <f t="shared" si="0"/>
        <v>0</v>
      </c>
    </row>
    <row r="62" spans="1:8" ht="25.5" x14ac:dyDescent="0.2">
      <c r="A62" s="19">
        <v>60</v>
      </c>
      <c r="B62" s="86" t="s">
        <v>672</v>
      </c>
      <c r="C62" s="6" t="s">
        <v>220</v>
      </c>
      <c r="D62" s="60"/>
      <c r="E62" s="30"/>
      <c r="F62" s="30">
        <f t="shared" si="2"/>
        <v>0</v>
      </c>
      <c r="G62" s="5">
        <v>1</v>
      </c>
      <c r="H62" s="61">
        <f t="shared" si="0"/>
        <v>0</v>
      </c>
    </row>
    <row r="63" spans="1:8" x14ac:dyDescent="0.2">
      <c r="A63" s="19">
        <v>61</v>
      </c>
      <c r="B63" s="86" t="s">
        <v>85</v>
      </c>
      <c r="C63" s="6" t="s">
        <v>220</v>
      </c>
      <c r="D63" s="60"/>
      <c r="E63" s="30"/>
      <c r="F63" s="30">
        <f t="shared" si="2"/>
        <v>0</v>
      </c>
      <c r="G63" s="5">
        <v>1</v>
      </c>
      <c r="H63" s="61">
        <f t="shared" si="0"/>
        <v>0</v>
      </c>
    </row>
    <row r="64" spans="1:8" x14ac:dyDescent="0.2">
      <c r="A64" s="19">
        <v>62</v>
      </c>
      <c r="B64" s="86" t="s">
        <v>86</v>
      </c>
      <c r="C64" s="6" t="s">
        <v>220</v>
      </c>
      <c r="D64" s="60"/>
      <c r="E64" s="30"/>
      <c r="F64" s="30">
        <f t="shared" si="2"/>
        <v>0</v>
      </c>
      <c r="G64" s="5">
        <v>1</v>
      </c>
      <c r="H64" s="61">
        <f t="shared" si="0"/>
        <v>0</v>
      </c>
    </row>
    <row r="65" spans="1:8" x14ac:dyDescent="0.2">
      <c r="A65" s="19">
        <v>63</v>
      </c>
      <c r="B65" s="86" t="s">
        <v>556</v>
      </c>
      <c r="C65" s="6" t="s">
        <v>207</v>
      </c>
      <c r="D65" s="60"/>
      <c r="E65" s="30"/>
      <c r="F65" s="30">
        <f t="shared" si="2"/>
        <v>0</v>
      </c>
      <c r="G65" s="5">
        <v>2</v>
      </c>
      <c r="H65" s="61">
        <f t="shared" si="0"/>
        <v>0</v>
      </c>
    </row>
    <row r="66" spans="1:8" x14ac:dyDescent="0.2">
      <c r="A66" s="19">
        <v>64</v>
      </c>
      <c r="B66" s="86" t="s">
        <v>557</v>
      </c>
      <c r="C66" s="6" t="s">
        <v>207</v>
      </c>
      <c r="D66" s="60"/>
      <c r="E66" s="30"/>
      <c r="F66" s="30">
        <f t="shared" si="2"/>
        <v>0</v>
      </c>
      <c r="G66" s="5">
        <v>1</v>
      </c>
      <c r="H66" s="61">
        <f t="shared" si="0"/>
        <v>0</v>
      </c>
    </row>
    <row r="67" spans="1:8" x14ac:dyDescent="0.2">
      <c r="A67" s="19">
        <v>65</v>
      </c>
      <c r="B67" s="86" t="s">
        <v>87</v>
      </c>
      <c r="C67" s="6" t="s">
        <v>207</v>
      </c>
      <c r="D67" s="60"/>
      <c r="E67" s="30"/>
      <c r="F67" s="30">
        <f t="shared" si="2"/>
        <v>0</v>
      </c>
      <c r="G67" s="5">
        <v>1</v>
      </c>
      <c r="H67" s="61">
        <f t="shared" si="0"/>
        <v>0</v>
      </c>
    </row>
    <row r="68" spans="1:8" x14ac:dyDescent="0.2">
      <c r="A68" s="19">
        <v>66</v>
      </c>
      <c r="B68" s="86" t="s">
        <v>88</v>
      </c>
      <c r="C68" s="6" t="s">
        <v>207</v>
      </c>
      <c r="D68" s="60"/>
      <c r="E68" s="30"/>
      <c r="F68" s="30">
        <f t="shared" si="2"/>
        <v>0</v>
      </c>
      <c r="G68" s="5">
        <v>1</v>
      </c>
      <c r="H68" s="61">
        <f t="shared" ref="H68:H131" si="3">ROUND((G68*F68),2)</f>
        <v>0</v>
      </c>
    </row>
    <row r="69" spans="1:8" x14ac:dyDescent="0.2">
      <c r="A69" s="19">
        <v>67</v>
      </c>
      <c r="B69" s="86" t="s">
        <v>89</v>
      </c>
      <c r="C69" s="6" t="s">
        <v>207</v>
      </c>
      <c r="D69" s="60"/>
      <c r="E69" s="30"/>
      <c r="F69" s="30">
        <f t="shared" si="2"/>
        <v>0</v>
      </c>
      <c r="G69" s="5">
        <v>20</v>
      </c>
      <c r="H69" s="61">
        <f t="shared" si="3"/>
        <v>0</v>
      </c>
    </row>
    <row r="70" spans="1:8" x14ac:dyDescent="0.2">
      <c r="A70" s="19">
        <v>68</v>
      </c>
      <c r="B70" s="86" t="s">
        <v>558</v>
      </c>
      <c r="C70" s="6" t="s">
        <v>219</v>
      </c>
      <c r="D70" s="60"/>
      <c r="E70" s="30"/>
      <c r="F70" s="30">
        <f t="shared" si="2"/>
        <v>0</v>
      </c>
      <c r="G70" s="5">
        <v>1</v>
      </c>
      <c r="H70" s="61">
        <f t="shared" si="3"/>
        <v>0</v>
      </c>
    </row>
    <row r="71" spans="1:8" x14ac:dyDescent="0.2">
      <c r="A71" s="19">
        <v>69</v>
      </c>
      <c r="B71" s="86" t="s">
        <v>559</v>
      </c>
      <c r="C71" s="6" t="s">
        <v>219</v>
      </c>
      <c r="D71" s="60"/>
      <c r="E71" s="30"/>
      <c r="F71" s="30">
        <f t="shared" si="2"/>
        <v>0</v>
      </c>
      <c r="G71" s="5">
        <v>1</v>
      </c>
      <c r="H71" s="61">
        <f t="shared" si="3"/>
        <v>0</v>
      </c>
    </row>
    <row r="72" spans="1:8" x14ac:dyDescent="0.2">
      <c r="A72" s="19">
        <v>70</v>
      </c>
      <c r="B72" s="86" t="s">
        <v>560</v>
      </c>
      <c r="C72" s="6" t="s">
        <v>219</v>
      </c>
      <c r="D72" s="60"/>
      <c r="E72" s="30"/>
      <c r="F72" s="30">
        <f t="shared" si="2"/>
        <v>0</v>
      </c>
      <c r="G72" s="5">
        <v>1</v>
      </c>
      <c r="H72" s="61">
        <f t="shared" si="3"/>
        <v>0</v>
      </c>
    </row>
    <row r="73" spans="1:8" x14ac:dyDescent="0.2">
      <c r="A73" s="19">
        <v>71</v>
      </c>
      <c r="B73" s="86" t="s">
        <v>90</v>
      </c>
      <c r="C73" s="6" t="s">
        <v>219</v>
      </c>
      <c r="D73" s="60"/>
      <c r="E73" s="30"/>
      <c r="F73" s="30">
        <f t="shared" si="2"/>
        <v>0</v>
      </c>
      <c r="G73" s="5">
        <v>1</v>
      </c>
      <c r="H73" s="61">
        <f t="shared" si="3"/>
        <v>0</v>
      </c>
    </row>
    <row r="74" spans="1:8" x14ac:dyDescent="0.2">
      <c r="A74" s="19">
        <v>72</v>
      </c>
      <c r="B74" s="86" t="s">
        <v>91</v>
      </c>
      <c r="C74" s="6" t="s">
        <v>219</v>
      </c>
      <c r="D74" s="60"/>
      <c r="E74" s="30"/>
      <c r="F74" s="30">
        <f t="shared" si="2"/>
        <v>0</v>
      </c>
      <c r="G74" s="5">
        <v>1</v>
      </c>
      <c r="H74" s="61">
        <f t="shared" si="3"/>
        <v>0</v>
      </c>
    </row>
    <row r="75" spans="1:8" x14ac:dyDescent="0.2">
      <c r="A75" s="19">
        <v>73</v>
      </c>
      <c r="B75" s="86" t="s">
        <v>92</v>
      </c>
      <c r="C75" s="6" t="s">
        <v>207</v>
      </c>
      <c r="D75" s="60"/>
      <c r="E75" s="30"/>
      <c r="F75" s="30">
        <f t="shared" si="2"/>
        <v>0</v>
      </c>
      <c r="G75" s="5">
        <v>20</v>
      </c>
      <c r="H75" s="61">
        <f t="shared" si="3"/>
        <v>0</v>
      </c>
    </row>
    <row r="76" spans="1:8" x14ac:dyDescent="0.2">
      <c r="A76" s="19">
        <v>74</v>
      </c>
      <c r="B76" s="86" t="s">
        <v>671</v>
      </c>
      <c r="C76" s="6" t="s">
        <v>207</v>
      </c>
      <c r="D76" s="60"/>
      <c r="E76" s="30"/>
      <c r="F76" s="30">
        <f t="shared" si="2"/>
        <v>0</v>
      </c>
      <c r="G76" s="5">
        <v>20</v>
      </c>
      <c r="H76" s="61">
        <f t="shared" si="3"/>
        <v>0</v>
      </c>
    </row>
    <row r="77" spans="1:8" ht="25.5" x14ac:dyDescent="0.2">
      <c r="A77" s="19">
        <v>75</v>
      </c>
      <c r="B77" s="86" t="s">
        <v>561</v>
      </c>
      <c r="C77" s="6" t="s">
        <v>207</v>
      </c>
      <c r="D77" s="60"/>
      <c r="E77" s="30"/>
      <c r="F77" s="30">
        <f t="shared" si="2"/>
        <v>0</v>
      </c>
      <c r="G77" s="5">
        <v>5</v>
      </c>
      <c r="H77" s="61">
        <f t="shared" si="3"/>
        <v>0</v>
      </c>
    </row>
    <row r="78" spans="1:8" ht="25.5" x14ac:dyDescent="0.2">
      <c r="A78" s="19">
        <v>76</v>
      </c>
      <c r="B78" s="86" t="s">
        <v>93</v>
      </c>
      <c r="C78" s="6" t="s">
        <v>218</v>
      </c>
      <c r="D78" s="60"/>
      <c r="E78" s="30"/>
      <c r="F78" s="30">
        <f t="shared" si="2"/>
        <v>0</v>
      </c>
      <c r="G78" s="5">
        <v>10</v>
      </c>
      <c r="H78" s="61">
        <f t="shared" si="3"/>
        <v>0</v>
      </c>
    </row>
    <row r="79" spans="1:8" ht="25.5" x14ac:dyDescent="0.2">
      <c r="A79" s="19">
        <v>78</v>
      </c>
      <c r="B79" s="86" t="s">
        <v>562</v>
      </c>
      <c r="C79" s="6" t="s">
        <v>207</v>
      </c>
      <c r="D79" s="60"/>
      <c r="E79" s="30"/>
      <c r="F79" s="30">
        <f t="shared" si="2"/>
        <v>0</v>
      </c>
      <c r="G79" s="5">
        <v>5</v>
      </c>
      <c r="H79" s="61">
        <f t="shared" si="3"/>
        <v>0</v>
      </c>
    </row>
    <row r="80" spans="1:8" ht="25.5" x14ac:dyDescent="0.2">
      <c r="A80" s="19">
        <v>79</v>
      </c>
      <c r="B80" s="86" t="s">
        <v>563</v>
      </c>
      <c r="C80" s="6" t="s">
        <v>207</v>
      </c>
      <c r="D80" s="60"/>
      <c r="E80" s="30"/>
      <c r="F80" s="30">
        <f t="shared" si="2"/>
        <v>0</v>
      </c>
      <c r="G80" s="5">
        <v>5</v>
      </c>
      <c r="H80" s="61">
        <f t="shared" si="3"/>
        <v>0</v>
      </c>
    </row>
    <row r="81" spans="1:8" x14ac:dyDescent="0.2">
      <c r="A81" s="19">
        <v>80</v>
      </c>
      <c r="B81" s="86" t="s">
        <v>94</v>
      </c>
      <c r="C81" s="6" t="s">
        <v>207</v>
      </c>
      <c r="D81" s="60"/>
      <c r="E81" s="30"/>
      <c r="F81" s="30">
        <f t="shared" si="2"/>
        <v>0</v>
      </c>
      <c r="G81" s="5">
        <v>5</v>
      </c>
      <c r="H81" s="61">
        <f t="shared" si="3"/>
        <v>0</v>
      </c>
    </row>
    <row r="82" spans="1:8" x14ac:dyDescent="0.2">
      <c r="A82" s="19">
        <v>81</v>
      </c>
      <c r="B82" s="86" t="s">
        <v>95</v>
      </c>
      <c r="C82" s="6" t="s">
        <v>207</v>
      </c>
      <c r="D82" s="60"/>
      <c r="E82" s="30"/>
      <c r="F82" s="30">
        <f t="shared" si="2"/>
        <v>0</v>
      </c>
      <c r="G82" s="5">
        <v>30</v>
      </c>
      <c r="H82" s="61">
        <f t="shared" si="3"/>
        <v>0</v>
      </c>
    </row>
    <row r="83" spans="1:8" x14ac:dyDescent="0.2">
      <c r="A83" s="19">
        <v>82</v>
      </c>
      <c r="B83" s="86" t="s">
        <v>96</v>
      </c>
      <c r="C83" s="6" t="s">
        <v>207</v>
      </c>
      <c r="D83" s="60"/>
      <c r="E83" s="30"/>
      <c r="F83" s="30">
        <f t="shared" si="2"/>
        <v>0</v>
      </c>
      <c r="G83" s="5">
        <v>50</v>
      </c>
      <c r="H83" s="61">
        <f t="shared" si="3"/>
        <v>0</v>
      </c>
    </row>
    <row r="84" spans="1:8" x14ac:dyDescent="0.2">
      <c r="A84" s="19">
        <v>83</v>
      </c>
      <c r="B84" s="86" t="s">
        <v>564</v>
      </c>
      <c r="C84" s="6" t="s">
        <v>207</v>
      </c>
      <c r="D84" s="60"/>
      <c r="E84" s="30"/>
      <c r="F84" s="30">
        <f t="shared" si="2"/>
        <v>0</v>
      </c>
      <c r="G84" s="5">
        <v>1</v>
      </c>
      <c r="H84" s="61">
        <f t="shared" si="3"/>
        <v>0</v>
      </c>
    </row>
    <row r="85" spans="1:8" ht="25.5" x14ac:dyDescent="0.2">
      <c r="A85" s="19">
        <v>84</v>
      </c>
      <c r="B85" s="86" t="s">
        <v>565</v>
      </c>
      <c r="C85" s="6" t="s">
        <v>207</v>
      </c>
      <c r="D85" s="60"/>
      <c r="E85" s="30"/>
      <c r="F85" s="30">
        <f t="shared" si="2"/>
        <v>0</v>
      </c>
      <c r="G85" s="5">
        <v>1</v>
      </c>
      <c r="H85" s="61">
        <f t="shared" si="3"/>
        <v>0</v>
      </c>
    </row>
    <row r="86" spans="1:8" x14ac:dyDescent="0.2">
      <c r="A86" s="19">
        <v>85</v>
      </c>
      <c r="B86" s="86" t="s">
        <v>97</v>
      </c>
      <c r="C86" s="6" t="s">
        <v>207</v>
      </c>
      <c r="D86" s="60"/>
      <c r="E86" s="30"/>
      <c r="F86" s="30">
        <f t="shared" si="2"/>
        <v>0</v>
      </c>
      <c r="G86" s="5">
        <v>1</v>
      </c>
      <c r="H86" s="61">
        <f t="shared" si="3"/>
        <v>0</v>
      </c>
    </row>
    <row r="87" spans="1:8" x14ac:dyDescent="0.2">
      <c r="A87" s="19">
        <v>86</v>
      </c>
      <c r="B87" s="86" t="s">
        <v>566</v>
      </c>
      <c r="C87" s="6" t="s">
        <v>207</v>
      </c>
      <c r="D87" s="60"/>
      <c r="E87" s="30"/>
      <c r="F87" s="30">
        <f t="shared" si="2"/>
        <v>0</v>
      </c>
      <c r="G87" s="5">
        <v>3</v>
      </c>
      <c r="H87" s="61">
        <f t="shared" si="3"/>
        <v>0</v>
      </c>
    </row>
    <row r="88" spans="1:8" x14ac:dyDescent="0.2">
      <c r="A88" s="19">
        <v>87</v>
      </c>
      <c r="B88" s="86" t="s">
        <v>567</v>
      </c>
      <c r="C88" s="6" t="s">
        <v>207</v>
      </c>
      <c r="D88" s="60"/>
      <c r="E88" s="30"/>
      <c r="F88" s="30">
        <f t="shared" si="2"/>
        <v>0</v>
      </c>
      <c r="G88" s="5">
        <v>5</v>
      </c>
      <c r="H88" s="61">
        <f t="shared" si="3"/>
        <v>0</v>
      </c>
    </row>
    <row r="89" spans="1:8" x14ac:dyDescent="0.2">
      <c r="A89" s="19">
        <v>88</v>
      </c>
      <c r="B89" s="86" t="s">
        <v>568</v>
      </c>
      <c r="C89" s="6" t="s">
        <v>207</v>
      </c>
      <c r="D89" s="60"/>
      <c r="E89" s="30"/>
      <c r="F89" s="30">
        <f t="shared" si="2"/>
        <v>0</v>
      </c>
      <c r="G89" s="5">
        <v>5</v>
      </c>
      <c r="H89" s="61">
        <f t="shared" si="3"/>
        <v>0</v>
      </c>
    </row>
    <row r="90" spans="1:8" x14ac:dyDescent="0.2">
      <c r="A90" s="19">
        <v>89</v>
      </c>
      <c r="B90" s="86" t="s">
        <v>569</v>
      </c>
      <c r="C90" s="6" t="s">
        <v>207</v>
      </c>
      <c r="D90" s="60"/>
      <c r="E90" s="30"/>
      <c r="F90" s="30">
        <f t="shared" si="2"/>
        <v>0</v>
      </c>
      <c r="G90" s="5">
        <v>5</v>
      </c>
      <c r="H90" s="61">
        <f t="shared" si="3"/>
        <v>0</v>
      </c>
    </row>
    <row r="91" spans="1:8" x14ac:dyDescent="0.2">
      <c r="A91" s="19">
        <v>90</v>
      </c>
      <c r="B91" s="86" t="s">
        <v>570</v>
      </c>
      <c r="C91" s="6" t="s">
        <v>207</v>
      </c>
      <c r="D91" s="60"/>
      <c r="E91" s="30"/>
      <c r="F91" s="30">
        <f t="shared" ref="F91:F153" si="4">ROUND((E91+D91),2)</f>
        <v>0</v>
      </c>
      <c r="G91" s="5">
        <v>5</v>
      </c>
      <c r="H91" s="61">
        <f t="shared" si="3"/>
        <v>0</v>
      </c>
    </row>
    <row r="92" spans="1:8" x14ac:dyDescent="0.2">
      <c r="A92" s="19">
        <v>91</v>
      </c>
      <c r="B92" s="86" t="s">
        <v>571</v>
      </c>
      <c r="C92" s="6" t="s">
        <v>207</v>
      </c>
      <c r="D92" s="60"/>
      <c r="E92" s="30"/>
      <c r="F92" s="30">
        <f t="shared" si="4"/>
        <v>0</v>
      </c>
      <c r="G92" s="5">
        <v>2</v>
      </c>
      <c r="H92" s="61">
        <f t="shared" si="3"/>
        <v>0</v>
      </c>
    </row>
    <row r="93" spans="1:8" x14ac:dyDescent="0.2">
      <c r="A93" s="19">
        <v>92</v>
      </c>
      <c r="B93" s="86" t="s">
        <v>98</v>
      </c>
      <c r="C93" s="6" t="s">
        <v>207</v>
      </c>
      <c r="D93" s="60"/>
      <c r="E93" s="30"/>
      <c r="F93" s="30">
        <f t="shared" si="4"/>
        <v>0</v>
      </c>
      <c r="G93" s="5">
        <v>1</v>
      </c>
      <c r="H93" s="61">
        <f t="shared" si="3"/>
        <v>0</v>
      </c>
    </row>
    <row r="94" spans="1:8" x14ac:dyDescent="0.2">
      <c r="A94" s="19">
        <v>93</v>
      </c>
      <c r="B94" s="86" t="s">
        <v>99</v>
      </c>
      <c r="C94" s="6" t="s">
        <v>207</v>
      </c>
      <c r="D94" s="60"/>
      <c r="E94" s="30"/>
      <c r="F94" s="30">
        <f t="shared" si="4"/>
        <v>0</v>
      </c>
      <c r="G94" s="5">
        <v>1</v>
      </c>
      <c r="H94" s="61">
        <f t="shared" si="3"/>
        <v>0</v>
      </c>
    </row>
    <row r="95" spans="1:8" x14ac:dyDescent="0.2">
      <c r="A95" s="19">
        <v>94</v>
      </c>
      <c r="B95" s="86" t="s">
        <v>100</v>
      </c>
      <c r="C95" s="6" t="s">
        <v>207</v>
      </c>
      <c r="D95" s="60"/>
      <c r="E95" s="30"/>
      <c r="F95" s="30">
        <f t="shared" si="4"/>
        <v>0</v>
      </c>
      <c r="G95" s="5">
        <v>2</v>
      </c>
      <c r="H95" s="61">
        <f t="shared" si="3"/>
        <v>0</v>
      </c>
    </row>
    <row r="96" spans="1:8" x14ac:dyDescent="0.2">
      <c r="A96" s="19">
        <v>95</v>
      </c>
      <c r="B96" s="86" t="s">
        <v>101</v>
      </c>
      <c r="C96" s="6" t="s">
        <v>207</v>
      </c>
      <c r="D96" s="60"/>
      <c r="E96" s="30"/>
      <c r="F96" s="30">
        <f t="shared" si="4"/>
        <v>0</v>
      </c>
      <c r="G96" s="5">
        <v>1</v>
      </c>
      <c r="H96" s="61">
        <f t="shared" si="3"/>
        <v>0</v>
      </c>
    </row>
    <row r="97" spans="1:8" x14ac:dyDescent="0.2">
      <c r="A97" s="19">
        <v>96</v>
      </c>
      <c r="B97" s="86" t="s">
        <v>102</v>
      </c>
      <c r="C97" s="6" t="s">
        <v>207</v>
      </c>
      <c r="D97" s="60"/>
      <c r="E97" s="30"/>
      <c r="F97" s="30">
        <f t="shared" si="4"/>
        <v>0</v>
      </c>
      <c r="G97" s="5">
        <v>1</v>
      </c>
      <c r="H97" s="61">
        <f t="shared" si="3"/>
        <v>0</v>
      </c>
    </row>
    <row r="98" spans="1:8" x14ac:dyDescent="0.2">
      <c r="A98" s="19">
        <v>97</v>
      </c>
      <c r="B98" s="86" t="s">
        <v>103</v>
      </c>
      <c r="C98" s="6" t="s">
        <v>207</v>
      </c>
      <c r="D98" s="60"/>
      <c r="E98" s="30"/>
      <c r="F98" s="30">
        <f t="shared" si="4"/>
        <v>0</v>
      </c>
      <c r="G98" s="5">
        <v>1</v>
      </c>
      <c r="H98" s="61">
        <f t="shared" si="3"/>
        <v>0</v>
      </c>
    </row>
    <row r="99" spans="1:8" x14ac:dyDescent="0.2">
      <c r="A99" s="19">
        <v>98</v>
      </c>
      <c r="B99" s="86" t="s">
        <v>104</v>
      </c>
      <c r="C99" s="6" t="s">
        <v>207</v>
      </c>
      <c r="D99" s="60"/>
      <c r="E99" s="30"/>
      <c r="F99" s="30">
        <f t="shared" si="4"/>
        <v>0</v>
      </c>
      <c r="G99" s="5">
        <v>1</v>
      </c>
      <c r="H99" s="61">
        <f t="shared" si="3"/>
        <v>0</v>
      </c>
    </row>
    <row r="100" spans="1:8" x14ac:dyDescent="0.2">
      <c r="A100" s="19">
        <v>99</v>
      </c>
      <c r="B100" s="86" t="s">
        <v>105</v>
      </c>
      <c r="C100" s="6" t="s">
        <v>207</v>
      </c>
      <c r="D100" s="60"/>
      <c r="E100" s="30"/>
      <c r="F100" s="30">
        <f t="shared" si="4"/>
        <v>0</v>
      </c>
      <c r="G100" s="5">
        <v>2</v>
      </c>
      <c r="H100" s="61">
        <f t="shared" si="3"/>
        <v>0</v>
      </c>
    </row>
    <row r="101" spans="1:8" ht="25.5" x14ac:dyDescent="0.2">
      <c r="A101" s="19">
        <v>100</v>
      </c>
      <c r="B101" s="86" t="s">
        <v>670</v>
      </c>
      <c r="C101" s="6" t="s">
        <v>207</v>
      </c>
      <c r="D101" s="60"/>
      <c r="E101" s="30"/>
      <c r="F101" s="30">
        <f t="shared" si="4"/>
        <v>0</v>
      </c>
      <c r="G101" s="5">
        <v>1</v>
      </c>
      <c r="H101" s="61">
        <f t="shared" si="3"/>
        <v>0</v>
      </c>
    </row>
    <row r="102" spans="1:8" ht="38.25" x14ac:dyDescent="0.2">
      <c r="A102" s="19">
        <v>101</v>
      </c>
      <c r="B102" s="86" t="s">
        <v>669</v>
      </c>
      <c r="C102" s="6" t="s">
        <v>207</v>
      </c>
      <c r="D102" s="60"/>
      <c r="E102" s="30"/>
      <c r="F102" s="30">
        <f t="shared" si="4"/>
        <v>0</v>
      </c>
      <c r="G102" s="5">
        <v>1</v>
      </c>
      <c r="H102" s="61">
        <f t="shared" si="3"/>
        <v>0</v>
      </c>
    </row>
    <row r="103" spans="1:8" x14ac:dyDescent="0.2">
      <c r="A103" s="19">
        <v>102</v>
      </c>
      <c r="B103" s="86" t="s">
        <v>668</v>
      </c>
      <c r="C103" s="6" t="s">
        <v>207</v>
      </c>
      <c r="D103" s="60"/>
      <c r="E103" s="30"/>
      <c r="F103" s="30">
        <f t="shared" si="4"/>
        <v>0</v>
      </c>
      <c r="G103" s="5">
        <v>3</v>
      </c>
      <c r="H103" s="61">
        <f t="shared" si="3"/>
        <v>0</v>
      </c>
    </row>
    <row r="104" spans="1:8" x14ac:dyDescent="0.2">
      <c r="A104" s="19">
        <v>103</v>
      </c>
      <c r="B104" s="86" t="s">
        <v>106</v>
      </c>
      <c r="C104" s="6" t="s">
        <v>217</v>
      </c>
      <c r="D104" s="60"/>
      <c r="E104" s="30"/>
      <c r="F104" s="30">
        <f t="shared" si="4"/>
        <v>0</v>
      </c>
      <c r="G104" s="5">
        <v>1</v>
      </c>
      <c r="H104" s="61">
        <f t="shared" si="3"/>
        <v>0</v>
      </c>
    </row>
    <row r="105" spans="1:8" x14ac:dyDescent="0.2">
      <c r="A105" s="19">
        <v>104</v>
      </c>
      <c r="B105" s="86" t="s">
        <v>107</v>
      </c>
      <c r="C105" s="6" t="s">
        <v>217</v>
      </c>
      <c r="D105" s="60"/>
      <c r="E105" s="30"/>
      <c r="F105" s="30">
        <f t="shared" si="4"/>
        <v>0</v>
      </c>
      <c r="G105" s="5">
        <v>1</v>
      </c>
      <c r="H105" s="61">
        <f t="shared" si="3"/>
        <v>0</v>
      </c>
    </row>
    <row r="106" spans="1:8" x14ac:dyDescent="0.2">
      <c r="A106" s="19">
        <v>105</v>
      </c>
      <c r="B106" s="86" t="s">
        <v>108</v>
      </c>
      <c r="C106" s="6" t="s">
        <v>217</v>
      </c>
      <c r="D106" s="60"/>
      <c r="E106" s="30"/>
      <c r="F106" s="30">
        <f t="shared" si="4"/>
        <v>0</v>
      </c>
      <c r="G106" s="5">
        <v>1</v>
      </c>
      <c r="H106" s="61">
        <f t="shared" si="3"/>
        <v>0</v>
      </c>
    </row>
    <row r="107" spans="1:8" ht="25.5" x14ac:dyDescent="0.2">
      <c r="A107" s="19">
        <v>106</v>
      </c>
      <c r="B107" s="86" t="s">
        <v>667</v>
      </c>
      <c r="C107" s="6" t="s">
        <v>209</v>
      </c>
      <c r="D107" s="60"/>
      <c r="E107" s="30"/>
      <c r="F107" s="30">
        <f t="shared" si="4"/>
        <v>0</v>
      </c>
      <c r="G107" s="5">
        <v>15</v>
      </c>
      <c r="H107" s="61">
        <f t="shared" si="3"/>
        <v>0</v>
      </c>
    </row>
    <row r="108" spans="1:8" ht="25.5" x14ac:dyDescent="0.2">
      <c r="A108" s="19">
        <v>107</v>
      </c>
      <c r="B108" s="86" t="s">
        <v>666</v>
      </c>
      <c r="C108" s="6" t="s">
        <v>209</v>
      </c>
      <c r="D108" s="60"/>
      <c r="E108" s="30"/>
      <c r="F108" s="30">
        <f t="shared" si="4"/>
        <v>0</v>
      </c>
      <c r="G108" s="5">
        <v>9</v>
      </c>
      <c r="H108" s="61">
        <f t="shared" si="3"/>
        <v>0</v>
      </c>
    </row>
    <row r="109" spans="1:8" ht="25.5" x14ac:dyDescent="0.2">
      <c r="A109" s="19">
        <v>108</v>
      </c>
      <c r="B109" s="86" t="s">
        <v>665</v>
      </c>
      <c r="C109" s="6" t="s">
        <v>209</v>
      </c>
      <c r="D109" s="60"/>
      <c r="E109" s="30"/>
      <c r="F109" s="30">
        <f t="shared" si="4"/>
        <v>0</v>
      </c>
      <c r="G109" s="5">
        <v>9</v>
      </c>
      <c r="H109" s="61">
        <f t="shared" si="3"/>
        <v>0</v>
      </c>
    </row>
    <row r="110" spans="1:8" ht="25.5" x14ac:dyDescent="0.2">
      <c r="A110" s="19">
        <v>109</v>
      </c>
      <c r="B110" s="86" t="s">
        <v>664</v>
      </c>
      <c r="C110" s="6" t="s">
        <v>209</v>
      </c>
      <c r="D110" s="60"/>
      <c r="E110" s="30"/>
      <c r="F110" s="30">
        <f t="shared" si="4"/>
        <v>0</v>
      </c>
      <c r="G110" s="5">
        <v>15</v>
      </c>
      <c r="H110" s="61">
        <f t="shared" si="3"/>
        <v>0</v>
      </c>
    </row>
    <row r="111" spans="1:8" ht="25.5" x14ac:dyDescent="0.2">
      <c r="A111" s="19">
        <v>110</v>
      </c>
      <c r="B111" s="86" t="s">
        <v>663</v>
      </c>
      <c r="C111" s="6" t="s">
        <v>209</v>
      </c>
      <c r="D111" s="60"/>
      <c r="E111" s="30"/>
      <c r="F111" s="30">
        <f t="shared" si="4"/>
        <v>0</v>
      </c>
      <c r="G111" s="5">
        <v>3</v>
      </c>
      <c r="H111" s="61">
        <f t="shared" si="3"/>
        <v>0</v>
      </c>
    </row>
    <row r="112" spans="1:8" ht="25.5" x14ac:dyDescent="0.2">
      <c r="A112" s="19">
        <v>111</v>
      </c>
      <c r="B112" s="86" t="s">
        <v>662</v>
      </c>
      <c r="C112" s="6" t="s">
        <v>209</v>
      </c>
      <c r="D112" s="60"/>
      <c r="E112" s="30"/>
      <c r="F112" s="30">
        <f t="shared" si="4"/>
        <v>0</v>
      </c>
      <c r="G112" s="5">
        <v>3</v>
      </c>
      <c r="H112" s="61">
        <f t="shared" si="3"/>
        <v>0</v>
      </c>
    </row>
    <row r="113" spans="1:8" ht="25.5" x14ac:dyDescent="0.2">
      <c r="A113" s="19">
        <v>112</v>
      </c>
      <c r="B113" s="86" t="s">
        <v>661</v>
      </c>
      <c r="C113" s="6" t="s">
        <v>209</v>
      </c>
      <c r="D113" s="60"/>
      <c r="E113" s="30"/>
      <c r="F113" s="30">
        <f t="shared" si="4"/>
        <v>0</v>
      </c>
      <c r="G113" s="5">
        <v>3</v>
      </c>
      <c r="H113" s="61">
        <f t="shared" si="3"/>
        <v>0</v>
      </c>
    </row>
    <row r="114" spans="1:8" ht="25.5" x14ac:dyDescent="0.2">
      <c r="A114" s="19">
        <v>113</v>
      </c>
      <c r="B114" s="86" t="s">
        <v>660</v>
      </c>
      <c r="C114" s="6" t="s">
        <v>209</v>
      </c>
      <c r="D114" s="60"/>
      <c r="E114" s="30"/>
      <c r="F114" s="30">
        <f t="shared" si="4"/>
        <v>0</v>
      </c>
      <c r="G114" s="5">
        <v>3</v>
      </c>
      <c r="H114" s="61">
        <f t="shared" si="3"/>
        <v>0</v>
      </c>
    </row>
    <row r="115" spans="1:8" ht="25.5" x14ac:dyDescent="0.2">
      <c r="A115" s="19">
        <v>114</v>
      </c>
      <c r="B115" s="86" t="s">
        <v>659</v>
      </c>
      <c r="C115" s="6" t="s">
        <v>209</v>
      </c>
      <c r="D115" s="60"/>
      <c r="E115" s="30"/>
      <c r="F115" s="30">
        <f t="shared" si="4"/>
        <v>0</v>
      </c>
      <c r="G115" s="5">
        <v>50</v>
      </c>
      <c r="H115" s="61">
        <f t="shared" si="3"/>
        <v>0</v>
      </c>
    </row>
    <row r="116" spans="1:8" x14ac:dyDescent="0.2">
      <c r="A116" s="19">
        <v>115</v>
      </c>
      <c r="B116" s="86" t="s">
        <v>658</v>
      </c>
      <c r="C116" s="6" t="s">
        <v>209</v>
      </c>
      <c r="D116" s="60"/>
      <c r="E116" s="30"/>
      <c r="F116" s="30">
        <f t="shared" si="4"/>
        <v>0</v>
      </c>
      <c r="G116" s="5">
        <v>50</v>
      </c>
      <c r="H116" s="61">
        <f t="shared" si="3"/>
        <v>0</v>
      </c>
    </row>
    <row r="117" spans="1:8" x14ac:dyDescent="0.2">
      <c r="A117" s="19">
        <v>116</v>
      </c>
      <c r="B117" s="86" t="s">
        <v>109</v>
      </c>
      <c r="C117" s="6" t="s">
        <v>217</v>
      </c>
      <c r="D117" s="60"/>
      <c r="E117" s="30"/>
      <c r="F117" s="30">
        <f t="shared" si="4"/>
        <v>0</v>
      </c>
      <c r="G117" s="5">
        <v>10</v>
      </c>
      <c r="H117" s="61">
        <f t="shared" si="3"/>
        <v>0</v>
      </c>
    </row>
    <row r="118" spans="1:8" ht="25.5" x14ac:dyDescent="0.2">
      <c r="A118" s="19">
        <v>117</v>
      </c>
      <c r="B118" s="86" t="s">
        <v>657</v>
      </c>
      <c r="C118" s="6" t="s">
        <v>207</v>
      </c>
      <c r="D118" s="60"/>
      <c r="E118" s="30"/>
      <c r="F118" s="30">
        <f t="shared" si="4"/>
        <v>0</v>
      </c>
      <c r="G118" s="5">
        <v>10</v>
      </c>
      <c r="H118" s="61">
        <f t="shared" si="3"/>
        <v>0</v>
      </c>
    </row>
    <row r="119" spans="1:8" ht="25.5" x14ac:dyDescent="0.2">
      <c r="A119" s="19">
        <v>118</v>
      </c>
      <c r="B119" s="86" t="s">
        <v>656</v>
      </c>
      <c r="C119" s="6" t="s">
        <v>207</v>
      </c>
      <c r="D119" s="60"/>
      <c r="E119" s="30"/>
      <c r="F119" s="30">
        <f t="shared" si="4"/>
        <v>0</v>
      </c>
      <c r="G119" s="5">
        <v>10</v>
      </c>
      <c r="H119" s="61">
        <f t="shared" si="3"/>
        <v>0</v>
      </c>
    </row>
    <row r="120" spans="1:8" ht="25.5" x14ac:dyDescent="0.2">
      <c r="A120" s="19">
        <v>119</v>
      </c>
      <c r="B120" s="87" t="s">
        <v>110</v>
      </c>
      <c r="C120" s="6" t="s">
        <v>207</v>
      </c>
      <c r="D120" s="60"/>
      <c r="E120" s="30"/>
      <c r="F120" s="30">
        <f t="shared" si="4"/>
        <v>0</v>
      </c>
      <c r="G120" s="5">
        <v>10</v>
      </c>
      <c r="H120" s="61">
        <f t="shared" si="3"/>
        <v>0</v>
      </c>
    </row>
    <row r="121" spans="1:8" ht="25.5" x14ac:dyDescent="0.2">
      <c r="A121" s="19">
        <v>120</v>
      </c>
      <c r="B121" s="86" t="s">
        <v>655</v>
      </c>
      <c r="C121" s="6" t="s">
        <v>207</v>
      </c>
      <c r="D121" s="60"/>
      <c r="E121" s="30"/>
      <c r="F121" s="30">
        <f t="shared" si="4"/>
        <v>0</v>
      </c>
      <c r="G121" s="5">
        <v>10</v>
      </c>
      <c r="H121" s="61">
        <f t="shared" si="3"/>
        <v>0</v>
      </c>
    </row>
    <row r="122" spans="1:8" ht="25.5" x14ac:dyDescent="0.2">
      <c r="A122" s="19">
        <v>121</v>
      </c>
      <c r="B122" s="86" t="s">
        <v>654</v>
      </c>
      <c r="C122" s="6" t="s">
        <v>207</v>
      </c>
      <c r="D122" s="60"/>
      <c r="E122" s="30"/>
      <c r="F122" s="30">
        <f t="shared" si="4"/>
        <v>0</v>
      </c>
      <c r="G122" s="5">
        <v>10</v>
      </c>
      <c r="H122" s="61">
        <f t="shared" si="3"/>
        <v>0</v>
      </c>
    </row>
    <row r="123" spans="1:8" x14ac:dyDescent="0.2">
      <c r="A123" s="19">
        <v>122</v>
      </c>
      <c r="B123" s="86" t="s">
        <v>111</v>
      </c>
      <c r="C123" s="6" t="s">
        <v>207</v>
      </c>
      <c r="D123" s="60"/>
      <c r="E123" s="30"/>
      <c r="F123" s="30">
        <f t="shared" si="4"/>
        <v>0</v>
      </c>
      <c r="G123" s="5">
        <v>10</v>
      </c>
      <c r="H123" s="61">
        <f t="shared" si="3"/>
        <v>0</v>
      </c>
    </row>
    <row r="124" spans="1:8" ht="38.25" x14ac:dyDescent="0.2">
      <c r="A124" s="19">
        <v>123</v>
      </c>
      <c r="B124" s="86" t="s">
        <v>653</v>
      </c>
      <c r="C124" s="6" t="s">
        <v>207</v>
      </c>
      <c r="D124" s="60"/>
      <c r="E124" s="30"/>
      <c r="F124" s="30">
        <f t="shared" si="4"/>
        <v>0</v>
      </c>
      <c r="G124" s="5">
        <v>1</v>
      </c>
      <c r="H124" s="61">
        <f t="shared" si="3"/>
        <v>0</v>
      </c>
    </row>
    <row r="125" spans="1:8" x14ac:dyDescent="0.2">
      <c r="A125" s="19">
        <v>124</v>
      </c>
      <c r="B125" s="86" t="s">
        <v>112</v>
      </c>
      <c r="C125" s="6" t="s">
        <v>209</v>
      </c>
      <c r="D125" s="60"/>
      <c r="E125" s="30"/>
      <c r="F125" s="30">
        <f t="shared" si="4"/>
        <v>0</v>
      </c>
      <c r="G125" s="5">
        <v>10</v>
      </c>
      <c r="H125" s="61">
        <f t="shared" si="3"/>
        <v>0</v>
      </c>
    </row>
    <row r="126" spans="1:8" x14ac:dyDescent="0.2">
      <c r="A126" s="19">
        <v>125</v>
      </c>
      <c r="B126" s="86" t="s">
        <v>113</v>
      </c>
      <c r="C126" s="6" t="s">
        <v>207</v>
      </c>
      <c r="D126" s="60"/>
      <c r="E126" s="30"/>
      <c r="F126" s="30">
        <f t="shared" si="4"/>
        <v>0</v>
      </c>
      <c r="G126" s="5">
        <v>2</v>
      </c>
      <c r="H126" s="61">
        <f t="shared" si="3"/>
        <v>0</v>
      </c>
    </row>
    <row r="127" spans="1:8" x14ac:dyDescent="0.2">
      <c r="A127" s="19">
        <v>126</v>
      </c>
      <c r="B127" s="86" t="s">
        <v>114</v>
      </c>
      <c r="C127" s="6" t="s">
        <v>209</v>
      </c>
      <c r="D127" s="60"/>
      <c r="E127" s="30"/>
      <c r="F127" s="30">
        <f t="shared" si="4"/>
        <v>0</v>
      </c>
      <c r="G127" s="22"/>
      <c r="H127" s="61">
        <f t="shared" si="3"/>
        <v>0</v>
      </c>
    </row>
    <row r="128" spans="1:8" x14ac:dyDescent="0.2">
      <c r="A128" s="19">
        <v>127</v>
      </c>
      <c r="B128" s="86" t="s">
        <v>115</v>
      </c>
      <c r="C128" s="6" t="s">
        <v>216</v>
      </c>
      <c r="D128" s="60"/>
      <c r="E128" s="30"/>
      <c r="F128" s="30">
        <f t="shared" si="4"/>
        <v>0</v>
      </c>
      <c r="G128" s="5">
        <v>1</v>
      </c>
      <c r="H128" s="61">
        <f t="shared" si="3"/>
        <v>0</v>
      </c>
    </row>
    <row r="129" spans="1:8" x14ac:dyDescent="0.2">
      <c r="A129" s="19">
        <v>128</v>
      </c>
      <c r="B129" s="86" t="s">
        <v>116</v>
      </c>
      <c r="C129" s="6" t="s">
        <v>207</v>
      </c>
      <c r="D129" s="60"/>
      <c r="E129" s="30"/>
      <c r="F129" s="30">
        <f t="shared" si="4"/>
        <v>0</v>
      </c>
      <c r="G129" s="5">
        <v>5</v>
      </c>
      <c r="H129" s="61">
        <f t="shared" si="3"/>
        <v>0</v>
      </c>
    </row>
    <row r="130" spans="1:8" x14ac:dyDescent="0.2">
      <c r="A130" s="19">
        <v>129</v>
      </c>
      <c r="B130" s="86" t="s">
        <v>652</v>
      </c>
      <c r="C130" s="6" t="s">
        <v>212</v>
      </c>
      <c r="D130" s="60"/>
      <c r="E130" s="30"/>
      <c r="F130" s="30">
        <f t="shared" si="4"/>
        <v>0</v>
      </c>
      <c r="G130" s="5">
        <v>1</v>
      </c>
      <c r="H130" s="61">
        <f t="shared" si="3"/>
        <v>0</v>
      </c>
    </row>
    <row r="131" spans="1:8" x14ac:dyDescent="0.2">
      <c r="A131" s="3"/>
      <c r="B131" s="86" t="s">
        <v>117</v>
      </c>
      <c r="C131" s="3"/>
      <c r="D131" s="60"/>
      <c r="E131" s="30"/>
      <c r="F131" s="30">
        <f t="shared" si="4"/>
        <v>0</v>
      </c>
      <c r="G131" s="22"/>
      <c r="H131" s="61">
        <f t="shared" si="3"/>
        <v>0</v>
      </c>
    </row>
    <row r="132" spans="1:8" x14ac:dyDescent="0.2">
      <c r="A132" s="19">
        <v>130</v>
      </c>
      <c r="B132" s="86" t="s">
        <v>651</v>
      </c>
      <c r="C132" s="6" t="s">
        <v>118</v>
      </c>
      <c r="D132" s="60"/>
      <c r="E132" s="30"/>
      <c r="F132" s="30">
        <f t="shared" si="4"/>
        <v>0</v>
      </c>
      <c r="G132" s="5">
        <v>1</v>
      </c>
      <c r="H132" s="61">
        <f t="shared" ref="H132:H195" si="5">ROUND((G132*F132),2)</f>
        <v>0</v>
      </c>
    </row>
    <row r="133" spans="1:8" x14ac:dyDescent="0.2">
      <c r="A133" s="19">
        <v>131</v>
      </c>
      <c r="B133" s="86" t="s">
        <v>119</v>
      </c>
      <c r="C133" s="6" t="s">
        <v>207</v>
      </c>
      <c r="D133" s="60"/>
      <c r="E133" s="30"/>
      <c r="F133" s="30">
        <f t="shared" si="4"/>
        <v>0</v>
      </c>
      <c r="G133" s="5">
        <v>2</v>
      </c>
      <c r="H133" s="61">
        <f t="shared" si="5"/>
        <v>0</v>
      </c>
    </row>
    <row r="134" spans="1:8" ht="25.5" x14ac:dyDescent="0.2">
      <c r="A134" s="19">
        <v>132</v>
      </c>
      <c r="B134" s="86" t="s">
        <v>650</v>
      </c>
      <c r="C134" s="6" t="s">
        <v>120</v>
      </c>
      <c r="D134" s="60"/>
      <c r="E134" s="30"/>
      <c r="F134" s="30">
        <f t="shared" si="4"/>
        <v>0</v>
      </c>
      <c r="G134" s="5">
        <v>1</v>
      </c>
      <c r="H134" s="61">
        <f t="shared" si="5"/>
        <v>0</v>
      </c>
    </row>
    <row r="135" spans="1:8" x14ac:dyDescent="0.2">
      <c r="A135" s="19">
        <v>133</v>
      </c>
      <c r="B135" s="86" t="s">
        <v>121</v>
      </c>
      <c r="C135" s="6" t="s">
        <v>120</v>
      </c>
      <c r="D135" s="60"/>
      <c r="E135" s="30"/>
      <c r="F135" s="30">
        <f t="shared" si="4"/>
        <v>0</v>
      </c>
      <c r="G135" s="5">
        <v>1</v>
      </c>
      <c r="H135" s="61">
        <f t="shared" si="5"/>
        <v>0</v>
      </c>
    </row>
    <row r="136" spans="1:8" x14ac:dyDescent="0.2">
      <c r="A136" s="19">
        <v>134</v>
      </c>
      <c r="B136" s="86" t="s">
        <v>122</v>
      </c>
      <c r="C136" s="6" t="s">
        <v>120</v>
      </c>
      <c r="D136" s="60"/>
      <c r="E136" s="30"/>
      <c r="F136" s="30">
        <f t="shared" si="4"/>
        <v>0</v>
      </c>
      <c r="G136" s="5">
        <v>1</v>
      </c>
      <c r="H136" s="61">
        <f t="shared" si="5"/>
        <v>0</v>
      </c>
    </row>
    <row r="137" spans="1:8" x14ac:dyDescent="0.2">
      <c r="A137" s="19">
        <v>135</v>
      </c>
      <c r="B137" s="86" t="s">
        <v>123</v>
      </c>
      <c r="C137" s="6" t="s">
        <v>120</v>
      </c>
      <c r="D137" s="60"/>
      <c r="E137" s="30"/>
      <c r="F137" s="30">
        <f t="shared" si="4"/>
        <v>0</v>
      </c>
      <c r="G137" s="5">
        <v>1</v>
      </c>
      <c r="H137" s="61">
        <f t="shared" si="5"/>
        <v>0</v>
      </c>
    </row>
    <row r="138" spans="1:8" x14ac:dyDescent="0.2">
      <c r="A138" s="19">
        <v>136</v>
      </c>
      <c r="B138" s="86" t="s">
        <v>124</v>
      </c>
      <c r="C138" s="6" t="s">
        <v>120</v>
      </c>
      <c r="D138" s="60"/>
      <c r="E138" s="30"/>
      <c r="F138" s="30">
        <f t="shared" si="4"/>
        <v>0</v>
      </c>
      <c r="G138" s="5">
        <v>1</v>
      </c>
      <c r="H138" s="61">
        <f t="shared" si="5"/>
        <v>0</v>
      </c>
    </row>
    <row r="139" spans="1:8" x14ac:dyDescent="0.2">
      <c r="A139" s="19">
        <v>137</v>
      </c>
      <c r="B139" s="86" t="s">
        <v>125</v>
      </c>
      <c r="C139" s="6" t="s">
        <v>120</v>
      </c>
      <c r="D139" s="60"/>
      <c r="E139" s="30"/>
      <c r="F139" s="30">
        <f t="shared" si="4"/>
        <v>0</v>
      </c>
      <c r="G139" s="5">
        <v>1</v>
      </c>
      <c r="H139" s="61">
        <f t="shared" si="5"/>
        <v>0</v>
      </c>
    </row>
    <row r="140" spans="1:8" x14ac:dyDescent="0.2">
      <c r="A140" s="19">
        <v>138</v>
      </c>
      <c r="B140" s="86" t="s">
        <v>126</v>
      </c>
      <c r="C140" s="6" t="s">
        <v>120</v>
      </c>
      <c r="D140" s="60"/>
      <c r="E140" s="30"/>
      <c r="F140" s="30">
        <f t="shared" si="4"/>
        <v>0</v>
      </c>
      <c r="G140" s="5">
        <v>1</v>
      </c>
      <c r="H140" s="61">
        <f t="shared" si="5"/>
        <v>0</v>
      </c>
    </row>
    <row r="141" spans="1:8" x14ac:dyDescent="0.2">
      <c r="A141" s="19">
        <v>139</v>
      </c>
      <c r="B141" s="86" t="s">
        <v>127</v>
      </c>
      <c r="C141" s="6" t="s">
        <v>209</v>
      </c>
      <c r="D141" s="60"/>
      <c r="E141" s="30"/>
      <c r="F141" s="30">
        <f t="shared" si="4"/>
        <v>0</v>
      </c>
      <c r="G141" s="5">
        <v>10</v>
      </c>
      <c r="H141" s="61">
        <f t="shared" si="5"/>
        <v>0</v>
      </c>
    </row>
    <row r="142" spans="1:8" ht="25.5" x14ac:dyDescent="0.2">
      <c r="A142" s="19">
        <v>140</v>
      </c>
      <c r="B142" s="86" t="s">
        <v>649</v>
      </c>
      <c r="C142" s="6" t="s">
        <v>118</v>
      </c>
      <c r="D142" s="60"/>
      <c r="E142" s="30"/>
      <c r="F142" s="30">
        <f t="shared" si="4"/>
        <v>0</v>
      </c>
      <c r="G142" s="5">
        <v>1</v>
      </c>
      <c r="H142" s="61">
        <f t="shared" si="5"/>
        <v>0</v>
      </c>
    </row>
    <row r="143" spans="1:8" ht="25.5" x14ac:dyDescent="0.2">
      <c r="A143" s="19">
        <v>141</v>
      </c>
      <c r="B143" s="86" t="s">
        <v>648</v>
      </c>
      <c r="C143" s="6" t="s">
        <v>207</v>
      </c>
      <c r="D143" s="60"/>
      <c r="E143" s="30"/>
      <c r="F143" s="30">
        <f t="shared" si="4"/>
        <v>0</v>
      </c>
      <c r="G143" s="5">
        <v>2</v>
      </c>
      <c r="H143" s="61">
        <f t="shared" si="5"/>
        <v>0</v>
      </c>
    </row>
    <row r="144" spans="1:8" ht="25.5" x14ac:dyDescent="0.2">
      <c r="A144" s="19">
        <v>142</v>
      </c>
      <c r="B144" s="86" t="s">
        <v>647</v>
      </c>
      <c r="C144" s="6" t="s">
        <v>207</v>
      </c>
      <c r="D144" s="60"/>
      <c r="E144" s="30"/>
      <c r="F144" s="30">
        <f t="shared" si="4"/>
        <v>0</v>
      </c>
      <c r="G144" s="5">
        <v>2</v>
      </c>
      <c r="H144" s="61">
        <f t="shared" si="5"/>
        <v>0</v>
      </c>
    </row>
    <row r="145" spans="1:8" ht="25.5" x14ac:dyDescent="0.2">
      <c r="A145" s="19">
        <v>143</v>
      </c>
      <c r="B145" s="86" t="s">
        <v>646</v>
      </c>
      <c r="C145" s="6" t="s">
        <v>207</v>
      </c>
      <c r="D145" s="60"/>
      <c r="E145" s="30"/>
      <c r="F145" s="30">
        <f t="shared" si="4"/>
        <v>0</v>
      </c>
      <c r="G145" s="5">
        <v>5</v>
      </c>
      <c r="H145" s="61">
        <f t="shared" si="5"/>
        <v>0</v>
      </c>
    </row>
    <row r="146" spans="1:8" x14ac:dyDescent="0.2">
      <c r="A146" s="19">
        <v>144</v>
      </c>
      <c r="B146" s="86" t="s">
        <v>645</v>
      </c>
      <c r="C146" s="6" t="s">
        <v>207</v>
      </c>
      <c r="D146" s="60"/>
      <c r="E146" s="30"/>
      <c r="F146" s="30">
        <f t="shared" si="4"/>
        <v>0</v>
      </c>
      <c r="G146" s="5">
        <v>5</v>
      </c>
      <c r="H146" s="61">
        <f t="shared" si="5"/>
        <v>0</v>
      </c>
    </row>
    <row r="147" spans="1:8" x14ac:dyDescent="0.2">
      <c r="A147" s="19">
        <v>145</v>
      </c>
      <c r="B147" s="86" t="s">
        <v>644</v>
      </c>
      <c r="C147" s="6" t="s">
        <v>207</v>
      </c>
      <c r="D147" s="60"/>
      <c r="E147" s="30"/>
      <c r="F147" s="30">
        <f t="shared" si="4"/>
        <v>0</v>
      </c>
      <c r="G147" s="5">
        <v>5</v>
      </c>
      <c r="H147" s="61">
        <f t="shared" si="5"/>
        <v>0</v>
      </c>
    </row>
    <row r="148" spans="1:8" ht="25.5" x14ac:dyDescent="0.2">
      <c r="A148" s="19">
        <v>146</v>
      </c>
      <c r="B148" s="86" t="s">
        <v>643</v>
      </c>
      <c r="C148" s="6" t="s">
        <v>207</v>
      </c>
      <c r="D148" s="60"/>
      <c r="E148" s="30"/>
      <c r="F148" s="30">
        <f t="shared" si="4"/>
        <v>0</v>
      </c>
      <c r="G148" s="5">
        <v>1</v>
      </c>
      <c r="H148" s="61">
        <f t="shared" si="5"/>
        <v>0</v>
      </c>
    </row>
    <row r="149" spans="1:8" ht="38.25" x14ac:dyDescent="0.2">
      <c r="A149" s="19">
        <v>147</v>
      </c>
      <c r="B149" s="86" t="s">
        <v>642</v>
      </c>
      <c r="C149" s="6" t="s">
        <v>207</v>
      </c>
      <c r="D149" s="60"/>
      <c r="E149" s="30"/>
      <c r="F149" s="30">
        <f t="shared" si="4"/>
        <v>0</v>
      </c>
      <c r="G149" s="5">
        <v>1</v>
      </c>
      <c r="H149" s="61">
        <f t="shared" si="5"/>
        <v>0</v>
      </c>
    </row>
    <row r="150" spans="1:8" x14ac:dyDescent="0.2">
      <c r="A150" s="19">
        <v>148</v>
      </c>
      <c r="B150" s="86" t="s">
        <v>641</v>
      </c>
      <c r="C150" s="6" t="s">
        <v>207</v>
      </c>
      <c r="D150" s="60"/>
      <c r="E150" s="30"/>
      <c r="F150" s="30">
        <f t="shared" si="4"/>
        <v>0</v>
      </c>
      <c r="G150" s="5">
        <v>1</v>
      </c>
      <c r="H150" s="61">
        <f t="shared" si="5"/>
        <v>0</v>
      </c>
    </row>
    <row r="151" spans="1:8" x14ac:dyDescent="0.2">
      <c r="A151" s="19">
        <v>149</v>
      </c>
      <c r="B151" s="86" t="s">
        <v>640</v>
      </c>
      <c r="C151" s="6" t="s">
        <v>207</v>
      </c>
      <c r="D151" s="60"/>
      <c r="E151" s="30"/>
      <c r="F151" s="30">
        <f t="shared" si="4"/>
        <v>0</v>
      </c>
      <c r="G151" s="5">
        <v>1</v>
      </c>
      <c r="H151" s="61">
        <f t="shared" si="5"/>
        <v>0</v>
      </c>
    </row>
    <row r="152" spans="1:8" ht="25.5" x14ac:dyDescent="0.2">
      <c r="A152" s="19">
        <v>150</v>
      </c>
      <c r="B152" s="86" t="s">
        <v>639</v>
      </c>
      <c r="C152" s="6" t="s">
        <v>207</v>
      </c>
      <c r="D152" s="60"/>
      <c r="E152" s="30"/>
      <c r="F152" s="30">
        <f t="shared" si="4"/>
        <v>0</v>
      </c>
      <c r="G152" s="5">
        <v>1</v>
      </c>
      <c r="H152" s="61">
        <f t="shared" si="5"/>
        <v>0</v>
      </c>
    </row>
    <row r="153" spans="1:8" ht="25.5" x14ac:dyDescent="0.2">
      <c r="A153" s="19">
        <v>151</v>
      </c>
      <c r="B153" s="86" t="s">
        <v>128</v>
      </c>
      <c r="C153" s="6" t="s">
        <v>207</v>
      </c>
      <c r="D153" s="60"/>
      <c r="E153" s="30"/>
      <c r="F153" s="30">
        <f t="shared" si="4"/>
        <v>0</v>
      </c>
      <c r="G153" s="5">
        <v>5</v>
      </c>
      <c r="H153" s="61">
        <f t="shared" si="5"/>
        <v>0</v>
      </c>
    </row>
    <row r="154" spans="1:8" ht="25.5" x14ac:dyDescent="0.2">
      <c r="A154" s="19">
        <v>152</v>
      </c>
      <c r="B154" s="86" t="s">
        <v>638</v>
      </c>
      <c r="C154" s="6" t="s">
        <v>207</v>
      </c>
      <c r="D154" s="60"/>
      <c r="E154" s="30"/>
      <c r="F154" s="30">
        <f t="shared" ref="F154:F217" si="6">ROUND((E154+D154),2)</f>
        <v>0</v>
      </c>
      <c r="G154" s="5">
        <v>5</v>
      </c>
      <c r="H154" s="61">
        <f t="shared" si="5"/>
        <v>0</v>
      </c>
    </row>
    <row r="155" spans="1:8" ht="25.5" x14ac:dyDescent="0.2">
      <c r="A155" s="19">
        <v>153</v>
      </c>
      <c r="B155" s="86" t="s">
        <v>129</v>
      </c>
      <c r="C155" s="6" t="s">
        <v>207</v>
      </c>
      <c r="D155" s="60"/>
      <c r="E155" s="30"/>
      <c r="F155" s="30">
        <f t="shared" si="6"/>
        <v>0</v>
      </c>
      <c r="G155" s="5">
        <v>5</v>
      </c>
      <c r="H155" s="61">
        <f t="shared" si="5"/>
        <v>0</v>
      </c>
    </row>
    <row r="156" spans="1:8" x14ac:dyDescent="0.2">
      <c r="A156" s="19">
        <v>154</v>
      </c>
      <c r="B156" s="86" t="s">
        <v>130</v>
      </c>
      <c r="C156" s="6" t="s">
        <v>207</v>
      </c>
      <c r="D156" s="60"/>
      <c r="E156" s="30"/>
      <c r="F156" s="30">
        <f t="shared" si="6"/>
        <v>0</v>
      </c>
      <c r="G156" s="5">
        <v>5</v>
      </c>
      <c r="H156" s="61">
        <f t="shared" si="5"/>
        <v>0</v>
      </c>
    </row>
    <row r="157" spans="1:8" x14ac:dyDescent="0.2">
      <c r="A157" s="19">
        <v>155</v>
      </c>
      <c r="B157" s="86" t="s">
        <v>637</v>
      </c>
      <c r="C157" s="6" t="s">
        <v>207</v>
      </c>
      <c r="D157" s="60"/>
      <c r="E157" s="30"/>
      <c r="F157" s="30">
        <f t="shared" si="6"/>
        <v>0</v>
      </c>
      <c r="G157" s="5">
        <v>2</v>
      </c>
      <c r="H157" s="61">
        <f t="shared" si="5"/>
        <v>0</v>
      </c>
    </row>
    <row r="158" spans="1:8" x14ac:dyDescent="0.2">
      <c r="A158" s="19">
        <v>156</v>
      </c>
      <c r="B158" s="86" t="s">
        <v>636</v>
      </c>
      <c r="C158" s="6" t="s">
        <v>207</v>
      </c>
      <c r="D158" s="60"/>
      <c r="E158" s="30"/>
      <c r="F158" s="30">
        <f t="shared" si="6"/>
        <v>0</v>
      </c>
      <c r="G158" s="5">
        <v>20</v>
      </c>
      <c r="H158" s="61">
        <f t="shared" si="5"/>
        <v>0</v>
      </c>
    </row>
    <row r="159" spans="1:8" x14ac:dyDescent="0.2">
      <c r="A159" s="19">
        <v>157</v>
      </c>
      <c r="B159" s="86" t="s">
        <v>635</v>
      </c>
      <c r="C159" s="6" t="s">
        <v>207</v>
      </c>
      <c r="D159" s="60"/>
      <c r="E159" s="30"/>
      <c r="F159" s="30">
        <f t="shared" si="6"/>
        <v>0</v>
      </c>
      <c r="G159" s="5">
        <v>5</v>
      </c>
      <c r="H159" s="61">
        <f t="shared" si="5"/>
        <v>0</v>
      </c>
    </row>
    <row r="160" spans="1:8" x14ac:dyDescent="0.2">
      <c r="A160" s="19">
        <v>158</v>
      </c>
      <c r="B160" s="86" t="s">
        <v>131</v>
      </c>
      <c r="C160" s="6" t="s">
        <v>207</v>
      </c>
      <c r="D160" s="60"/>
      <c r="E160" s="30"/>
      <c r="F160" s="30">
        <f t="shared" si="6"/>
        <v>0</v>
      </c>
      <c r="G160" s="5">
        <v>25</v>
      </c>
      <c r="H160" s="61">
        <f t="shared" si="5"/>
        <v>0</v>
      </c>
    </row>
    <row r="161" spans="1:8" x14ac:dyDescent="0.2">
      <c r="A161" s="19">
        <v>159</v>
      </c>
      <c r="B161" s="86" t="s">
        <v>132</v>
      </c>
      <c r="C161" s="6" t="s">
        <v>207</v>
      </c>
      <c r="D161" s="60"/>
      <c r="E161" s="30"/>
      <c r="F161" s="30">
        <f t="shared" si="6"/>
        <v>0</v>
      </c>
      <c r="G161" s="5">
        <v>25</v>
      </c>
      <c r="H161" s="61">
        <f t="shared" si="5"/>
        <v>0</v>
      </c>
    </row>
    <row r="162" spans="1:8" x14ac:dyDescent="0.2">
      <c r="A162" s="19">
        <v>160</v>
      </c>
      <c r="B162" s="86" t="s">
        <v>133</v>
      </c>
      <c r="C162" s="6" t="s">
        <v>207</v>
      </c>
      <c r="D162" s="60"/>
      <c r="E162" s="30"/>
      <c r="F162" s="30">
        <f t="shared" si="6"/>
        <v>0</v>
      </c>
      <c r="G162" s="5">
        <v>1</v>
      </c>
      <c r="H162" s="61">
        <f t="shared" si="5"/>
        <v>0</v>
      </c>
    </row>
    <row r="163" spans="1:8" ht="25.5" x14ac:dyDescent="0.2">
      <c r="A163" s="19">
        <v>161</v>
      </c>
      <c r="B163" s="86" t="s">
        <v>634</v>
      </c>
      <c r="C163" s="6" t="s">
        <v>207</v>
      </c>
      <c r="D163" s="60"/>
      <c r="E163" s="30"/>
      <c r="F163" s="30">
        <f t="shared" si="6"/>
        <v>0</v>
      </c>
      <c r="G163" s="5">
        <v>1</v>
      </c>
      <c r="H163" s="61">
        <f t="shared" si="5"/>
        <v>0</v>
      </c>
    </row>
    <row r="164" spans="1:8" x14ac:dyDescent="0.2">
      <c r="A164" s="6" t="s">
        <v>68</v>
      </c>
      <c r="B164" s="86" t="s">
        <v>134</v>
      </c>
      <c r="C164" s="6" t="s">
        <v>209</v>
      </c>
      <c r="D164" s="60"/>
      <c r="E164" s="30"/>
      <c r="F164" s="30">
        <f t="shared" si="6"/>
        <v>0</v>
      </c>
      <c r="G164" s="5">
        <v>20</v>
      </c>
      <c r="H164" s="61">
        <f t="shared" si="5"/>
        <v>0</v>
      </c>
    </row>
    <row r="165" spans="1:8" ht="25.5" x14ac:dyDescent="0.2">
      <c r="A165" s="19">
        <v>164</v>
      </c>
      <c r="B165" s="86" t="s">
        <v>633</v>
      </c>
      <c r="C165" s="6" t="s">
        <v>46</v>
      </c>
      <c r="D165" s="60"/>
      <c r="E165" s="30"/>
      <c r="F165" s="30">
        <f t="shared" si="6"/>
        <v>0</v>
      </c>
      <c r="G165" s="5">
        <v>1</v>
      </c>
      <c r="H165" s="61">
        <f t="shared" si="5"/>
        <v>0</v>
      </c>
    </row>
    <row r="166" spans="1:8" ht="25.5" x14ac:dyDescent="0.2">
      <c r="A166" s="19">
        <v>165</v>
      </c>
      <c r="B166" s="86" t="s">
        <v>632</v>
      </c>
      <c r="C166" s="6" t="s">
        <v>46</v>
      </c>
      <c r="D166" s="60"/>
      <c r="E166" s="30"/>
      <c r="F166" s="30">
        <f t="shared" si="6"/>
        <v>0</v>
      </c>
      <c r="G166" s="5">
        <v>1</v>
      </c>
      <c r="H166" s="61">
        <f t="shared" si="5"/>
        <v>0</v>
      </c>
    </row>
    <row r="167" spans="1:8" ht="25.5" x14ac:dyDescent="0.2">
      <c r="A167" s="19">
        <v>166</v>
      </c>
      <c r="B167" s="86" t="s">
        <v>631</v>
      </c>
      <c r="C167" s="6" t="s">
        <v>46</v>
      </c>
      <c r="D167" s="60"/>
      <c r="E167" s="30"/>
      <c r="F167" s="30">
        <f t="shared" si="6"/>
        <v>0</v>
      </c>
      <c r="G167" s="5">
        <v>1</v>
      </c>
      <c r="H167" s="61">
        <f t="shared" si="5"/>
        <v>0</v>
      </c>
    </row>
    <row r="168" spans="1:8" ht="25.5" x14ac:dyDescent="0.2">
      <c r="A168" s="19">
        <v>167</v>
      </c>
      <c r="B168" s="86" t="s">
        <v>630</v>
      </c>
      <c r="C168" s="6" t="s">
        <v>46</v>
      </c>
      <c r="D168" s="60"/>
      <c r="E168" s="30"/>
      <c r="F168" s="30">
        <f t="shared" si="6"/>
        <v>0</v>
      </c>
      <c r="G168" s="5">
        <v>1</v>
      </c>
      <c r="H168" s="61">
        <f t="shared" si="5"/>
        <v>0</v>
      </c>
    </row>
    <row r="169" spans="1:8" ht="38.25" x14ac:dyDescent="0.2">
      <c r="A169" s="19">
        <v>168</v>
      </c>
      <c r="B169" s="86" t="s">
        <v>629</v>
      </c>
      <c r="C169" s="6" t="s">
        <v>46</v>
      </c>
      <c r="D169" s="60"/>
      <c r="E169" s="30"/>
      <c r="F169" s="30">
        <f t="shared" si="6"/>
        <v>0</v>
      </c>
      <c r="G169" s="5">
        <v>1</v>
      </c>
      <c r="H169" s="61">
        <f t="shared" si="5"/>
        <v>0</v>
      </c>
    </row>
    <row r="170" spans="1:8" x14ac:dyDescent="0.2">
      <c r="A170" s="19">
        <v>169</v>
      </c>
      <c r="B170" s="86" t="s">
        <v>628</v>
      </c>
      <c r="C170" s="6" t="s">
        <v>46</v>
      </c>
      <c r="D170" s="60"/>
      <c r="E170" s="30"/>
      <c r="F170" s="30">
        <f t="shared" si="6"/>
        <v>0</v>
      </c>
      <c r="G170" s="5">
        <v>1</v>
      </c>
      <c r="H170" s="61">
        <f t="shared" si="5"/>
        <v>0</v>
      </c>
    </row>
    <row r="171" spans="1:8" x14ac:dyDescent="0.2">
      <c r="A171" s="19">
        <v>170</v>
      </c>
      <c r="B171" s="86" t="s">
        <v>627</v>
      </c>
      <c r="C171" s="6" t="s">
        <v>46</v>
      </c>
      <c r="D171" s="60"/>
      <c r="E171" s="30"/>
      <c r="F171" s="30">
        <f t="shared" si="6"/>
        <v>0</v>
      </c>
      <c r="G171" s="5">
        <v>1</v>
      </c>
      <c r="H171" s="61">
        <f t="shared" si="5"/>
        <v>0</v>
      </c>
    </row>
    <row r="172" spans="1:8" x14ac:dyDescent="0.2">
      <c r="A172" s="19">
        <v>171</v>
      </c>
      <c r="B172" s="86" t="s">
        <v>135</v>
      </c>
      <c r="C172" s="6" t="s">
        <v>46</v>
      </c>
      <c r="D172" s="60"/>
      <c r="E172" s="30"/>
      <c r="F172" s="30">
        <f t="shared" si="6"/>
        <v>0</v>
      </c>
      <c r="G172" s="5">
        <v>1</v>
      </c>
      <c r="H172" s="61">
        <f t="shared" si="5"/>
        <v>0</v>
      </c>
    </row>
    <row r="173" spans="1:8" x14ac:dyDescent="0.2">
      <c r="A173" s="19">
        <v>172</v>
      </c>
      <c r="B173" s="86" t="s">
        <v>136</v>
      </c>
      <c r="C173" s="6" t="s">
        <v>207</v>
      </c>
      <c r="D173" s="60"/>
      <c r="E173" s="30"/>
      <c r="F173" s="30">
        <f t="shared" si="6"/>
        <v>0</v>
      </c>
      <c r="G173" s="5">
        <v>1</v>
      </c>
      <c r="H173" s="61">
        <f t="shared" si="5"/>
        <v>0</v>
      </c>
    </row>
    <row r="174" spans="1:8" x14ac:dyDescent="0.2">
      <c r="A174" s="19">
        <v>173</v>
      </c>
      <c r="B174" s="86" t="s">
        <v>137</v>
      </c>
      <c r="C174" s="6" t="s">
        <v>207</v>
      </c>
      <c r="D174" s="60"/>
      <c r="E174" s="30"/>
      <c r="F174" s="30">
        <f t="shared" si="6"/>
        <v>0</v>
      </c>
      <c r="G174" s="5">
        <v>1</v>
      </c>
      <c r="H174" s="61">
        <f t="shared" si="5"/>
        <v>0</v>
      </c>
    </row>
    <row r="175" spans="1:8" x14ac:dyDescent="0.2">
      <c r="A175" s="19">
        <v>174</v>
      </c>
      <c r="B175" s="86" t="s">
        <v>138</v>
      </c>
      <c r="C175" s="6" t="s">
        <v>207</v>
      </c>
      <c r="D175" s="60"/>
      <c r="E175" s="30"/>
      <c r="F175" s="30">
        <f t="shared" si="6"/>
        <v>0</v>
      </c>
      <c r="G175" s="5">
        <v>1</v>
      </c>
      <c r="H175" s="61">
        <f t="shared" si="5"/>
        <v>0</v>
      </c>
    </row>
    <row r="176" spans="1:8" x14ac:dyDescent="0.2">
      <c r="A176" s="19">
        <v>175</v>
      </c>
      <c r="B176" s="86" t="s">
        <v>626</v>
      </c>
      <c r="C176" s="6" t="s">
        <v>207</v>
      </c>
      <c r="D176" s="60"/>
      <c r="E176" s="30"/>
      <c r="F176" s="30">
        <f t="shared" si="6"/>
        <v>0</v>
      </c>
      <c r="G176" s="5">
        <v>1</v>
      </c>
      <c r="H176" s="61">
        <f t="shared" si="5"/>
        <v>0</v>
      </c>
    </row>
    <row r="177" spans="1:8" ht="25.5" x14ac:dyDescent="0.2">
      <c r="A177" s="19">
        <v>176</v>
      </c>
      <c r="B177" s="86" t="s">
        <v>625</v>
      </c>
      <c r="C177" s="6" t="s">
        <v>207</v>
      </c>
      <c r="D177" s="60"/>
      <c r="E177" s="30"/>
      <c r="F177" s="30">
        <f t="shared" si="6"/>
        <v>0</v>
      </c>
      <c r="G177" s="5">
        <v>1</v>
      </c>
      <c r="H177" s="61">
        <f t="shared" si="5"/>
        <v>0</v>
      </c>
    </row>
    <row r="178" spans="1:8" ht="25.5" x14ac:dyDescent="0.2">
      <c r="A178" s="19">
        <v>177</v>
      </c>
      <c r="B178" s="86" t="s">
        <v>624</v>
      </c>
      <c r="C178" s="6" t="s">
        <v>209</v>
      </c>
      <c r="D178" s="60"/>
      <c r="E178" s="30"/>
      <c r="F178" s="30">
        <f t="shared" si="6"/>
        <v>0</v>
      </c>
      <c r="G178" s="5">
        <v>5</v>
      </c>
      <c r="H178" s="61">
        <f t="shared" si="5"/>
        <v>0</v>
      </c>
    </row>
    <row r="179" spans="1:8" ht="25.5" x14ac:dyDescent="0.2">
      <c r="A179" s="19">
        <v>178</v>
      </c>
      <c r="B179" s="86" t="s">
        <v>623</v>
      </c>
      <c r="C179" s="6" t="s">
        <v>118</v>
      </c>
      <c r="D179" s="60"/>
      <c r="E179" s="30"/>
      <c r="F179" s="30">
        <f t="shared" si="6"/>
        <v>0</v>
      </c>
      <c r="G179" s="5">
        <v>5</v>
      </c>
      <c r="H179" s="61">
        <f t="shared" si="5"/>
        <v>0</v>
      </c>
    </row>
    <row r="180" spans="1:8" ht="38.25" x14ac:dyDescent="0.2">
      <c r="A180" s="19">
        <v>179</v>
      </c>
      <c r="B180" s="86" t="s">
        <v>622</v>
      </c>
      <c r="C180" s="6" t="s">
        <v>118</v>
      </c>
      <c r="D180" s="60"/>
      <c r="E180" s="30"/>
      <c r="F180" s="30">
        <f t="shared" si="6"/>
        <v>0</v>
      </c>
      <c r="G180" s="5">
        <v>5</v>
      </c>
      <c r="H180" s="61">
        <f t="shared" si="5"/>
        <v>0</v>
      </c>
    </row>
    <row r="181" spans="1:8" x14ac:dyDescent="0.2">
      <c r="A181" s="19">
        <v>180</v>
      </c>
      <c r="B181" s="86" t="s">
        <v>139</v>
      </c>
      <c r="C181" s="6" t="s">
        <v>120</v>
      </c>
      <c r="D181" s="60"/>
      <c r="E181" s="30"/>
      <c r="F181" s="30">
        <f t="shared" si="6"/>
        <v>0</v>
      </c>
      <c r="G181" s="5">
        <v>1</v>
      </c>
      <c r="H181" s="61">
        <f t="shared" si="5"/>
        <v>0</v>
      </c>
    </row>
    <row r="182" spans="1:8" x14ac:dyDescent="0.2">
      <c r="A182" s="19">
        <v>181</v>
      </c>
      <c r="B182" s="86" t="s">
        <v>140</v>
      </c>
      <c r="C182" s="6" t="s">
        <v>141</v>
      </c>
      <c r="D182" s="60"/>
      <c r="E182" s="30"/>
      <c r="F182" s="30">
        <f t="shared" si="6"/>
        <v>0</v>
      </c>
      <c r="G182" s="5">
        <v>2</v>
      </c>
      <c r="H182" s="61">
        <f t="shared" si="5"/>
        <v>0</v>
      </c>
    </row>
    <row r="183" spans="1:8" x14ac:dyDescent="0.2">
      <c r="A183" s="19">
        <v>182</v>
      </c>
      <c r="B183" s="86" t="s">
        <v>621</v>
      </c>
      <c r="C183" s="6" t="s">
        <v>207</v>
      </c>
      <c r="D183" s="60"/>
      <c r="E183" s="30"/>
      <c r="F183" s="30">
        <f t="shared" si="6"/>
        <v>0</v>
      </c>
      <c r="G183" s="5">
        <v>2</v>
      </c>
      <c r="H183" s="61">
        <f t="shared" si="5"/>
        <v>0</v>
      </c>
    </row>
    <row r="184" spans="1:8" x14ac:dyDescent="0.2">
      <c r="A184" s="19">
        <v>183</v>
      </c>
      <c r="B184" s="86" t="s">
        <v>142</v>
      </c>
      <c r="C184" s="6" t="s">
        <v>209</v>
      </c>
      <c r="D184" s="60"/>
      <c r="E184" s="30"/>
      <c r="F184" s="30">
        <f t="shared" si="6"/>
        <v>0</v>
      </c>
      <c r="G184" s="5">
        <v>1</v>
      </c>
      <c r="H184" s="61">
        <f t="shared" si="5"/>
        <v>0</v>
      </c>
    </row>
    <row r="185" spans="1:8" x14ac:dyDescent="0.2">
      <c r="A185" s="19">
        <v>184</v>
      </c>
      <c r="B185" s="86" t="s">
        <v>143</v>
      </c>
      <c r="C185" s="6" t="s">
        <v>209</v>
      </c>
      <c r="D185" s="60"/>
      <c r="E185" s="30"/>
      <c r="F185" s="30">
        <f t="shared" si="6"/>
        <v>0</v>
      </c>
      <c r="G185" s="5">
        <v>1</v>
      </c>
      <c r="H185" s="61">
        <f t="shared" si="5"/>
        <v>0</v>
      </c>
    </row>
    <row r="186" spans="1:8" x14ac:dyDescent="0.2">
      <c r="A186" s="19">
        <v>185</v>
      </c>
      <c r="B186" s="86" t="s">
        <v>144</v>
      </c>
      <c r="C186" s="6" t="s">
        <v>209</v>
      </c>
      <c r="D186" s="60"/>
      <c r="E186" s="30"/>
      <c r="F186" s="30">
        <f t="shared" si="6"/>
        <v>0</v>
      </c>
      <c r="G186" s="5">
        <v>1</v>
      </c>
      <c r="H186" s="61">
        <f t="shared" si="5"/>
        <v>0</v>
      </c>
    </row>
    <row r="187" spans="1:8" x14ac:dyDescent="0.2">
      <c r="A187" s="19">
        <v>186</v>
      </c>
      <c r="B187" s="86" t="s">
        <v>620</v>
      </c>
      <c r="C187" s="6" t="s">
        <v>207</v>
      </c>
      <c r="D187" s="60"/>
      <c r="E187" s="30"/>
      <c r="F187" s="30">
        <f t="shared" si="6"/>
        <v>0</v>
      </c>
      <c r="G187" s="5">
        <v>1</v>
      </c>
      <c r="H187" s="61">
        <f t="shared" si="5"/>
        <v>0</v>
      </c>
    </row>
    <row r="188" spans="1:8" x14ac:dyDescent="0.2">
      <c r="A188" s="19">
        <v>187</v>
      </c>
      <c r="B188" s="86" t="s">
        <v>619</v>
      </c>
      <c r="C188" s="6" t="s">
        <v>207</v>
      </c>
      <c r="D188" s="60"/>
      <c r="E188" s="30"/>
      <c r="F188" s="30">
        <f t="shared" si="6"/>
        <v>0</v>
      </c>
      <c r="G188" s="5">
        <v>1</v>
      </c>
      <c r="H188" s="61">
        <f t="shared" si="5"/>
        <v>0</v>
      </c>
    </row>
    <row r="189" spans="1:8" ht="25.5" x14ac:dyDescent="0.2">
      <c r="A189" s="19">
        <v>188</v>
      </c>
      <c r="B189" s="86" t="s">
        <v>618</v>
      </c>
      <c r="C189" s="6" t="s">
        <v>207</v>
      </c>
      <c r="D189" s="60"/>
      <c r="E189" s="30"/>
      <c r="F189" s="30">
        <f t="shared" si="6"/>
        <v>0</v>
      </c>
      <c r="G189" s="5">
        <v>1</v>
      </c>
      <c r="H189" s="61">
        <f t="shared" si="5"/>
        <v>0</v>
      </c>
    </row>
    <row r="190" spans="1:8" x14ac:dyDescent="0.2">
      <c r="A190" s="19">
        <v>189</v>
      </c>
      <c r="B190" s="86" t="s">
        <v>145</v>
      </c>
      <c r="C190" s="6" t="s">
        <v>207</v>
      </c>
      <c r="D190" s="60"/>
      <c r="E190" s="30"/>
      <c r="F190" s="30">
        <f t="shared" si="6"/>
        <v>0</v>
      </c>
      <c r="G190" s="5">
        <v>1</v>
      </c>
      <c r="H190" s="61">
        <f t="shared" si="5"/>
        <v>0</v>
      </c>
    </row>
    <row r="191" spans="1:8" x14ac:dyDescent="0.2">
      <c r="A191" s="19">
        <v>190</v>
      </c>
      <c r="B191" s="86" t="s">
        <v>146</v>
      </c>
      <c r="C191" s="6" t="s">
        <v>214</v>
      </c>
      <c r="D191" s="60"/>
      <c r="E191" s="30"/>
      <c r="F191" s="30">
        <f t="shared" si="6"/>
        <v>0</v>
      </c>
      <c r="G191" s="5">
        <v>1</v>
      </c>
      <c r="H191" s="61">
        <f t="shared" si="5"/>
        <v>0</v>
      </c>
    </row>
    <row r="192" spans="1:8" x14ac:dyDescent="0.2">
      <c r="A192" s="19">
        <v>191</v>
      </c>
      <c r="B192" s="86" t="s">
        <v>147</v>
      </c>
      <c r="C192" s="6" t="s">
        <v>207</v>
      </c>
      <c r="D192" s="60"/>
      <c r="E192" s="30"/>
      <c r="F192" s="30">
        <f t="shared" si="6"/>
        <v>0</v>
      </c>
      <c r="G192" s="5">
        <v>1</v>
      </c>
      <c r="H192" s="61">
        <f t="shared" si="5"/>
        <v>0</v>
      </c>
    </row>
    <row r="193" spans="1:8" x14ac:dyDescent="0.2">
      <c r="A193" s="19">
        <v>192</v>
      </c>
      <c r="B193" s="86" t="s">
        <v>148</v>
      </c>
      <c r="C193" s="6" t="s">
        <v>207</v>
      </c>
      <c r="D193" s="60"/>
      <c r="E193" s="30"/>
      <c r="F193" s="30">
        <f t="shared" si="6"/>
        <v>0</v>
      </c>
      <c r="G193" s="5">
        <v>1</v>
      </c>
      <c r="H193" s="61">
        <f t="shared" si="5"/>
        <v>0</v>
      </c>
    </row>
    <row r="194" spans="1:8" ht="25.5" x14ac:dyDescent="0.2">
      <c r="A194" s="19">
        <v>193</v>
      </c>
      <c r="B194" s="86" t="s">
        <v>617</v>
      </c>
      <c r="C194" s="6" t="s">
        <v>215</v>
      </c>
      <c r="D194" s="60"/>
      <c r="E194" s="30"/>
      <c r="F194" s="30">
        <f t="shared" si="6"/>
        <v>0</v>
      </c>
      <c r="G194" s="5">
        <v>1</v>
      </c>
      <c r="H194" s="61">
        <f t="shared" si="5"/>
        <v>0</v>
      </c>
    </row>
    <row r="195" spans="1:8" ht="25.5" x14ac:dyDescent="0.2">
      <c r="A195" s="19">
        <v>194</v>
      </c>
      <c r="B195" s="86" t="s">
        <v>616</v>
      </c>
      <c r="C195" s="6" t="s">
        <v>215</v>
      </c>
      <c r="D195" s="60"/>
      <c r="E195" s="30"/>
      <c r="F195" s="30">
        <f t="shared" si="6"/>
        <v>0</v>
      </c>
      <c r="G195" s="5">
        <v>1</v>
      </c>
      <c r="H195" s="61">
        <f t="shared" si="5"/>
        <v>0</v>
      </c>
    </row>
    <row r="196" spans="1:8" x14ac:dyDescent="0.2">
      <c r="A196" s="3"/>
      <c r="B196" s="86" t="s">
        <v>615</v>
      </c>
      <c r="C196" s="3"/>
      <c r="D196" s="60"/>
      <c r="E196" s="30"/>
      <c r="F196" s="30">
        <f t="shared" si="6"/>
        <v>0</v>
      </c>
      <c r="G196" s="22"/>
      <c r="H196" s="61">
        <f t="shared" ref="H196:H259" si="7">ROUND((G196*F196),2)</f>
        <v>0</v>
      </c>
    </row>
    <row r="197" spans="1:8" ht="25.5" x14ac:dyDescent="0.2">
      <c r="A197" s="19">
        <v>195</v>
      </c>
      <c r="B197" s="86" t="s">
        <v>614</v>
      </c>
      <c r="C197" s="6" t="s">
        <v>215</v>
      </c>
      <c r="D197" s="60"/>
      <c r="E197" s="30"/>
      <c r="F197" s="30">
        <f t="shared" si="6"/>
        <v>0</v>
      </c>
      <c r="G197" s="5">
        <v>1</v>
      </c>
      <c r="H197" s="61">
        <f t="shared" si="7"/>
        <v>0</v>
      </c>
    </row>
    <row r="198" spans="1:8" ht="25.5" x14ac:dyDescent="0.2">
      <c r="A198" s="19">
        <v>196</v>
      </c>
      <c r="B198" s="86" t="s">
        <v>613</v>
      </c>
      <c r="C198" s="6" t="s">
        <v>215</v>
      </c>
      <c r="D198" s="60"/>
      <c r="E198" s="30"/>
      <c r="F198" s="30">
        <f t="shared" si="6"/>
        <v>0</v>
      </c>
      <c r="G198" s="5">
        <v>1</v>
      </c>
      <c r="H198" s="61">
        <f t="shared" si="7"/>
        <v>0</v>
      </c>
    </row>
    <row r="199" spans="1:8" ht="25.5" x14ac:dyDescent="0.2">
      <c r="A199" s="19">
        <v>197</v>
      </c>
      <c r="B199" s="86" t="s">
        <v>612</v>
      </c>
      <c r="C199" s="6" t="s">
        <v>215</v>
      </c>
      <c r="D199" s="60"/>
      <c r="E199" s="30"/>
      <c r="F199" s="30">
        <f t="shared" si="6"/>
        <v>0</v>
      </c>
      <c r="G199" s="5">
        <v>1</v>
      </c>
      <c r="H199" s="61">
        <f t="shared" si="7"/>
        <v>0</v>
      </c>
    </row>
    <row r="200" spans="1:8" ht="25.5" x14ac:dyDescent="0.2">
      <c r="A200" s="19">
        <v>198</v>
      </c>
      <c r="B200" s="86" t="s">
        <v>611</v>
      </c>
      <c r="C200" s="6" t="s">
        <v>215</v>
      </c>
      <c r="D200" s="60"/>
      <c r="E200" s="30"/>
      <c r="F200" s="30">
        <f t="shared" si="6"/>
        <v>0</v>
      </c>
      <c r="G200" s="5">
        <v>1</v>
      </c>
      <c r="H200" s="61">
        <f t="shared" si="7"/>
        <v>0</v>
      </c>
    </row>
    <row r="201" spans="1:8" ht="25.5" x14ac:dyDescent="0.2">
      <c r="A201" s="19">
        <v>199</v>
      </c>
      <c r="B201" s="86" t="s">
        <v>149</v>
      </c>
      <c r="C201" s="6" t="s">
        <v>215</v>
      </c>
      <c r="D201" s="60"/>
      <c r="E201" s="30"/>
      <c r="F201" s="30">
        <f t="shared" si="6"/>
        <v>0</v>
      </c>
      <c r="G201" s="5">
        <v>1</v>
      </c>
      <c r="H201" s="61">
        <f t="shared" si="7"/>
        <v>0</v>
      </c>
    </row>
    <row r="202" spans="1:8" ht="25.5" x14ac:dyDescent="0.2">
      <c r="A202" s="19">
        <v>200</v>
      </c>
      <c r="B202" s="86" t="s">
        <v>610</v>
      </c>
      <c r="C202" s="6" t="s">
        <v>215</v>
      </c>
      <c r="D202" s="60"/>
      <c r="E202" s="30"/>
      <c r="F202" s="30">
        <f t="shared" si="6"/>
        <v>0</v>
      </c>
      <c r="G202" s="5">
        <v>1</v>
      </c>
      <c r="H202" s="61">
        <f t="shared" si="7"/>
        <v>0</v>
      </c>
    </row>
    <row r="203" spans="1:8" ht="25.5" x14ac:dyDescent="0.2">
      <c r="A203" s="19">
        <v>201</v>
      </c>
      <c r="B203" s="86" t="s">
        <v>609</v>
      </c>
      <c r="C203" s="6" t="s">
        <v>150</v>
      </c>
      <c r="D203" s="60"/>
      <c r="E203" s="30"/>
      <c r="F203" s="30">
        <f t="shared" si="6"/>
        <v>0</v>
      </c>
      <c r="G203" s="5">
        <v>1</v>
      </c>
      <c r="H203" s="61">
        <f t="shared" si="7"/>
        <v>0</v>
      </c>
    </row>
    <row r="204" spans="1:8" ht="25.5" x14ac:dyDescent="0.2">
      <c r="A204" s="19">
        <v>202</v>
      </c>
      <c r="B204" s="86" t="s">
        <v>608</v>
      </c>
      <c r="C204" s="6" t="s">
        <v>150</v>
      </c>
      <c r="D204" s="60"/>
      <c r="E204" s="30"/>
      <c r="F204" s="30">
        <f t="shared" si="6"/>
        <v>0</v>
      </c>
      <c r="G204" s="5">
        <v>1</v>
      </c>
      <c r="H204" s="61">
        <f t="shared" si="7"/>
        <v>0</v>
      </c>
    </row>
    <row r="205" spans="1:8" ht="51" x14ac:dyDescent="0.2">
      <c r="A205" s="19">
        <v>203</v>
      </c>
      <c r="B205" s="86" t="s">
        <v>607</v>
      </c>
      <c r="C205" s="6" t="s">
        <v>150</v>
      </c>
      <c r="D205" s="60"/>
      <c r="E205" s="30"/>
      <c r="F205" s="30">
        <f t="shared" si="6"/>
        <v>0</v>
      </c>
      <c r="G205" s="5">
        <v>1</v>
      </c>
      <c r="H205" s="61">
        <f t="shared" si="7"/>
        <v>0</v>
      </c>
    </row>
    <row r="206" spans="1:8" x14ac:dyDescent="0.2">
      <c r="A206" s="19">
        <v>204</v>
      </c>
      <c r="B206" s="86" t="s">
        <v>606</v>
      </c>
      <c r="C206" s="6" t="s">
        <v>207</v>
      </c>
      <c r="D206" s="60"/>
      <c r="E206" s="30"/>
      <c r="F206" s="30">
        <f t="shared" si="6"/>
        <v>0</v>
      </c>
      <c r="G206" s="5">
        <v>10</v>
      </c>
      <c r="H206" s="61">
        <f t="shared" si="7"/>
        <v>0</v>
      </c>
    </row>
    <row r="207" spans="1:8" x14ac:dyDescent="0.2">
      <c r="A207" s="19">
        <v>205</v>
      </c>
      <c r="B207" s="86" t="s">
        <v>606</v>
      </c>
      <c r="C207" s="6" t="s">
        <v>207</v>
      </c>
      <c r="D207" s="60"/>
      <c r="E207" s="30"/>
      <c r="F207" s="30">
        <f t="shared" si="6"/>
        <v>0</v>
      </c>
      <c r="G207" s="5">
        <v>10</v>
      </c>
      <c r="H207" s="61">
        <f t="shared" si="7"/>
        <v>0</v>
      </c>
    </row>
    <row r="208" spans="1:8" ht="25.5" x14ac:dyDescent="0.2">
      <c r="A208" s="19">
        <v>206</v>
      </c>
      <c r="B208" s="86" t="s">
        <v>605</v>
      </c>
      <c r="C208" s="6" t="s">
        <v>207</v>
      </c>
      <c r="D208" s="60"/>
      <c r="E208" s="30"/>
      <c r="F208" s="30">
        <f t="shared" si="6"/>
        <v>0</v>
      </c>
      <c r="G208" s="5">
        <v>1</v>
      </c>
      <c r="H208" s="61">
        <f t="shared" si="7"/>
        <v>0</v>
      </c>
    </row>
    <row r="209" spans="1:8" ht="25.5" x14ac:dyDescent="0.2">
      <c r="A209" s="19">
        <v>207</v>
      </c>
      <c r="B209" s="86" t="s">
        <v>151</v>
      </c>
      <c r="C209" s="6" t="s">
        <v>207</v>
      </c>
      <c r="D209" s="60"/>
      <c r="E209" s="30"/>
      <c r="F209" s="30">
        <f t="shared" si="6"/>
        <v>0</v>
      </c>
      <c r="G209" s="5">
        <v>1</v>
      </c>
      <c r="H209" s="61">
        <f t="shared" si="7"/>
        <v>0</v>
      </c>
    </row>
    <row r="210" spans="1:8" x14ac:dyDescent="0.2">
      <c r="A210" s="19">
        <v>208</v>
      </c>
      <c r="B210" s="86" t="s">
        <v>604</v>
      </c>
      <c r="C210" s="6" t="s">
        <v>49</v>
      </c>
      <c r="D210" s="60"/>
      <c r="E210" s="30"/>
      <c r="F210" s="30">
        <f t="shared" si="6"/>
        <v>0</v>
      </c>
      <c r="G210" s="5">
        <v>1</v>
      </c>
      <c r="H210" s="61">
        <f t="shared" si="7"/>
        <v>0</v>
      </c>
    </row>
    <row r="211" spans="1:8" x14ac:dyDescent="0.2">
      <c r="A211" s="19">
        <v>209</v>
      </c>
      <c r="B211" s="86" t="s">
        <v>152</v>
      </c>
      <c r="C211" s="6" t="s">
        <v>120</v>
      </c>
      <c r="D211" s="60"/>
      <c r="E211" s="30"/>
      <c r="F211" s="30">
        <f t="shared" si="6"/>
        <v>0</v>
      </c>
      <c r="G211" s="5">
        <v>5</v>
      </c>
      <c r="H211" s="61">
        <f t="shared" si="7"/>
        <v>0</v>
      </c>
    </row>
    <row r="212" spans="1:8" ht="38.25" x14ac:dyDescent="0.2">
      <c r="A212" s="19">
        <v>210</v>
      </c>
      <c r="B212" s="86" t="s">
        <v>603</v>
      </c>
      <c r="C212" s="6" t="s">
        <v>207</v>
      </c>
      <c r="D212" s="60"/>
      <c r="E212" s="30"/>
      <c r="F212" s="30">
        <f t="shared" si="6"/>
        <v>0</v>
      </c>
      <c r="G212" s="5">
        <v>1</v>
      </c>
      <c r="H212" s="61">
        <f t="shared" si="7"/>
        <v>0</v>
      </c>
    </row>
    <row r="213" spans="1:8" x14ac:dyDescent="0.2">
      <c r="A213" s="19">
        <v>211</v>
      </c>
      <c r="B213" s="86" t="s">
        <v>602</v>
      </c>
      <c r="C213" s="6" t="s">
        <v>209</v>
      </c>
      <c r="D213" s="60"/>
      <c r="E213" s="30"/>
      <c r="F213" s="30">
        <f t="shared" si="6"/>
        <v>0</v>
      </c>
      <c r="G213" s="5">
        <v>1</v>
      </c>
      <c r="H213" s="61">
        <f t="shared" si="7"/>
        <v>0</v>
      </c>
    </row>
    <row r="214" spans="1:8" ht="25.5" x14ac:dyDescent="0.2">
      <c r="A214" s="19">
        <v>212</v>
      </c>
      <c r="B214" s="87" t="s">
        <v>153</v>
      </c>
      <c r="C214" s="6" t="s">
        <v>209</v>
      </c>
      <c r="D214" s="60"/>
      <c r="E214" s="30"/>
      <c r="F214" s="30">
        <f t="shared" si="6"/>
        <v>0</v>
      </c>
      <c r="G214" s="5">
        <v>1</v>
      </c>
      <c r="H214" s="61">
        <f t="shared" si="7"/>
        <v>0</v>
      </c>
    </row>
    <row r="215" spans="1:8" ht="25.5" x14ac:dyDescent="0.2">
      <c r="A215" s="19">
        <v>213</v>
      </c>
      <c r="B215" s="86" t="s">
        <v>601</v>
      </c>
      <c r="C215" s="6" t="s">
        <v>209</v>
      </c>
      <c r="D215" s="60"/>
      <c r="E215" s="30"/>
      <c r="F215" s="30">
        <f t="shared" si="6"/>
        <v>0</v>
      </c>
      <c r="G215" s="5">
        <v>1</v>
      </c>
      <c r="H215" s="61">
        <f t="shared" si="7"/>
        <v>0</v>
      </c>
    </row>
    <row r="216" spans="1:8" ht="38.25" x14ac:dyDescent="0.2">
      <c r="A216" s="19">
        <v>214</v>
      </c>
      <c r="B216" s="86" t="s">
        <v>600</v>
      </c>
      <c r="C216" s="6" t="s">
        <v>209</v>
      </c>
      <c r="D216" s="60"/>
      <c r="E216" s="30"/>
      <c r="F216" s="30">
        <f t="shared" si="6"/>
        <v>0</v>
      </c>
      <c r="G216" s="5">
        <v>1</v>
      </c>
      <c r="H216" s="61">
        <f t="shared" si="7"/>
        <v>0</v>
      </c>
    </row>
    <row r="217" spans="1:8" x14ac:dyDescent="0.2">
      <c r="A217" s="19">
        <v>215</v>
      </c>
      <c r="B217" s="86" t="s">
        <v>154</v>
      </c>
      <c r="C217" s="6" t="s">
        <v>207</v>
      </c>
      <c r="D217" s="60"/>
      <c r="E217" s="30"/>
      <c r="F217" s="30">
        <f t="shared" si="6"/>
        <v>0</v>
      </c>
      <c r="G217" s="5">
        <v>10</v>
      </c>
      <c r="H217" s="61">
        <f t="shared" si="7"/>
        <v>0</v>
      </c>
    </row>
    <row r="218" spans="1:8" x14ac:dyDescent="0.2">
      <c r="A218" s="19">
        <v>216</v>
      </c>
      <c r="B218" s="86" t="s">
        <v>155</v>
      </c>
      <c r="C218" s="6" t="s">
        <v>207</v>
      </c>
      <c r="D218" s="60"/>
      <c r="E218" s="30"/>
      <c r="F218" s="30">
        <f t="shared" ref="F218:F281" si="8">ROUND((E218+D218),2)</f>
        <v>0</v>
      </c>
      <c r="G218" s="5">
        <v>10</v>
      </c>
      <c r="H218" s="61">
        <f t="shared" si="7"/>
        <v>0</v>
      </c>
    </row>
    <row r="219" spans="1:8" ht="25.5" x14ac:dyDescent="0.2">
      <c r="A219" s="19">
        <v>217</v>
      </c>
      <c r="B219" s="86" t="s">
        <v>599</v>
      </c>
      <c r="C219" s="6" t="s">
        <v>49</v>
      </c>
      <c r="D219" s="60"/>
      <c r="E219" s="30"/>
      <c r="F219" s="30">
        <f t="shared" si="8"/>
        <v>0</v>
      </c>
      <c r="G219" s="5">
        <v>10</v>
      </c>
      <c r="H219" s="61">
        <f t="shared" si="7"/>
        <v>0</v>
      </c>
    </row>
    <row r="220" spans="1:8" x14ac:dyDescent="0.2">
      <c r="A220" s="19">
        <v>218</v>
      </c>
      <c r="B220" s="86" t="s">
        <v>156</v>
      </c>
      <c r="C220" s="6" t="s">
        <v>212</v>
      </c>
      <c r="D220" s="60"/>
      <c r="E220" s="30"/>
      <c r="F220" s="30">
        <f t="shared" si="8"/>
        <v>0</v>
      </c>
      <c r="G220" s="5">
        <v>2</v>
      </c>
      <c r="H220" s="61">
        <f t="shared" si="7"/>
        <v>0</v>
      </c>
    </row>
    <row r="221" spans="1:8" ht="38.25" x14ac:dyDescent="0.2">
      <c r="A221" s="19">
        <v>219</v>
      </c>
      <c r="B221" s="87" t="s">
        <v>157</v>
      </c>
      <c r="C221" s="6" t="s">
        <v>212</v>
      </c>
      <c r="D221" s="60"/>
      <c r="E221" s="30"/>
      <c r="F221" s="30">
        <f t="shared" si="8"/>
        <v>0</v>
      </c>
      <c r="G221" s="5">
        <v>1</v>
      </c>
      <c r="H221" s="61">
        <f t="shared" si="7"/>
        <v>0</v>
      </c>
    </row>
    <row r="222" spans="1:8" x14ac:dyDescent="0.2">
      <c r="A222" s="19">
        <v>220</v>
      </c>
      <c r="B222" s="86" t="s">
        <v>262</v>
      </c>
      <c r="C222" s="6" t="s">
        <v>207</v>
      </c>
      <c r="D222" s="60"/>
      <c r="E222" s="30"/>
      <c r="F222" s="30">
        <f t="shared" si="8"/>
        <v>0</v>
      </c>
      <c r="G222" s="5">
        <v>50</v>
      </c>
      <c r="H222" s="61">
        <f t="shared" si="7"/>
        <v>0</v>
      </c>
    </row>
    <row r="223" spans="1:8" ht="25.5" x14ac:dyDescent="0.2">
      <c r="A223" s="19">
        <v>221</v>
      </c>
      <c r="B223" s="86" t="s">
        <v>261</v>
      </c>
      <c r="C223" s="6" t="s">
        <v>118</v>
      </c>
      <c r="D223" s="60"/>
      <c r="E223" s="30"/>
      <c r="F223" s="30">
        <f t="shared" si="8"/>
        <v>0</v>
      </c>
      <c r="G223" s="5">
        <v>5</v>
      </c>
      <c r="H223" s="61">
        <f t="shared" si="7"/>
        <v>0</v>
      </c>
    </row>
    <row r="224" spans="1:8" x14ac:dyDescent="0.2">
      <c r="A224" s="19">
        <v>222</v>
      </c>
      <c r="B224" s="86" t="s">
        <v>598</v>
      </c>
      <c r="C224" s="6" t="s">
        <v>207</v>
      </c>
      <c r="D224" s="60"/>
      <c r="E224" s="30"/>
      <c r="F224" s="30">
        <f t="shared" si="8"/>
        <v>0</v>
      </c>
      <c r="G224" s="5">
        <v>1</v>
      </c>
      <c r="H224" s="61">
        <f t="shared" si="7"/>
        <v>0</v>
      </c>
    </row>
    <row r="225" spans="1:8" x14ac:dyDescent="0.2">
      <c r="A225" s="19">
        <v>223</v>
      </c>
      <c r="B225" s="86" t="s">
        <v>597</v>
      </c>
      <c r="C225" s="6" t="s">
        <v>118</v>
      </c>
      <c r="D225" s="60"/>
      <c r="E225" s="30"/>
      <c r="F225" s="30">
        <f t="shared" si="8"/>
        <v>0</v>
      </c>
      <c r="G225" s="5">
        <v>1</v>
      </c>
      <c r="H225" s="61">
        <f t="shared" si="7"/>
        <v>0</v>
      </c>
    </row>
    <row r="226" spans="1:8" ht="25.5" x14ac:dyDescent="0.2">
      <c r="A226" s="19">
        <v>224</v>
      </c>
      <c r="B226" s="86" t="s">
        <v>596</v>
      </c>
      <c r="C226" s="6" t="s">
        <v>207</v>
      </c>
      <c r="D226" s="60"/>
      <c r="E226" s="30"/>
      <c r="F226" s="30">
        <f t="shared" si="8"/>
        <v>0</v>
      </c>
      <c r="G226" s="5">
        <v>1</v>
      </c>
      <c r="H226" s="61">
        <f t="shared" si="7"/>
        <v>0</v>
      </c>
    </row>
    <row r="227" spans="1:8" x14ac:dyDescent="0.2">
      <c r="A227" s="19">
        <v>225</v>
      </c>
      <c r="B227" s="86" t="s">
        <v>260</v>
      </c>
      <c r="C227" s="6" t="s">
        <v>207</v>
      </c>
      <c r="D227" s="60"/>
      <c r="E227" s="30"/>
      <c r="F227" s="30">
        <f t="shared" si="8"/>
        <v>0</v>
      </c>
      <c r="G227" s="5">
        <v>1</v>
      </c>
      <c r="H227" s="61">
        <f t="shared" si="7"/>
        <v>0</v>
      </c>
    </row>
    <row r="228" spans="1:8" x14ac:dyDescent="0.2">
      <c r="A228" s="19">
        <v>226</v>
      </c>
      <c r="B228" s="86" t="s">
        <v>259</v>
      </c>
      <c r="C228" s="6" t="s">
        <v>207</v>
      </c>
      <c r="D228" s="60"/>
      <c r="E228" s="30"/>
      <c r="F228" s="30">
        <f t="shared" si="8"/>
        <v>0</v>
      </c>
      <c r="G228" s="5">
        <v>1</v>
      </c>
      <c r="H228" s="61">
        <f t="shared" si="7"/>
        <v>0</v>
      </c>
    </row>
    <row r="229" spans="1:8" ht="25.5" x14ac:dyDescent="0.2">
      <c r="A229" s="19">
        <v>227</v>
      </c>
      <c r="B229" s="86" t="s">
        <v>595</v>
      </c>
      <c r="C229" s="6" t="s">
        <v>207</v>
      </c>
      <c r="D229" s="60"/>
      <c r="E229" s="30"/>
      <c r="F229" s="30">
        <f t="shared" si="8"/>
        <v>0</v>
      </c>
      <c r="G229" s="5">
        <v>1</v>
      </c>
      <c r="H229" s="61">
        <f t="shared" si="7"/>
        <v>0</v>
      </c>
    </row>
    <row r="230" spans="1:8" x14ac:dyDescent="0.2">
      <c r="A230" s="19">
        <v>228</v>
      </c>
      <c r="B230" s="86" t="s">
        <v>158</v>
      </c>
      <c r="C230" s="6" t="s">
        <v>207</v>
      </c>
      <c r="D230" s="60"/>
      <c r="E230" s="30"/>
      <c r="F230" s="30">
        <f t="shared" si="8"/>
        <v>0</v>
      </c>
      <c r="G230" s="5">
        <v>1</v>
      </c>
      <c r="H230" s="61">
        <f t="shared" si="7"/>
        <v>0</v>
      </c>
    </row>
    <row r="231" spans="1:8" x14ac:dyDescent="0.2">
      <c r="A231" s="19">
        <v>229</v>
      </c>
      <c r="B231" s="86" t="s">
        <v>258</v>
      </c>
      <c r="C231" s="6" t="s">
        <v>207</v>
      </c>
      <c r="D231" s="60"/>
      <c r="E231" s="30"/>
      <c r="F231" s="30">
        <f t="shared" si="8"/>
        <v>0</v>
      </c>
      <c r="G231" s="5">
        <v>1</v>
      </c>
      <c r="H231" s="61">
        <f t="shared" si="7"/>
        <v>0</v>
      </c>
    </row>
    <row r="232" spans="1:8" ht="38.25" x14ac:dyDescent="0.2">
      <c r="A232" s="19">
        <v>230</v>
      </c>
      <c r="B232" s="86" t="s">
        <v>593</v>
      </c>
      <c r="C232" s="6" t="s">
        <v>207</v>
      </c>
      <c r="D232" s="60"/>
      <c r="E232" s="30"/>
      <c r="F232" s="30">
        <f t="shared" si="8"/>
        <v>0</v>
      </c>
      <c r="G232" s="5">
        <v>1</v>
      </c>
      <c r="H232" s="61">
        <f t="shared" si="7"/>
        <v>0</v>
      </c>
    </row>
    <row r="233" spans="1:8" ht="38.25" x14ac:dyDescent="0.2">
      <c r="A233" s="19">
        <v>231</v>
      </c>
      <c r="B233" s="86" t="s">
        <v>594</v>
      </c>
      <c r="C233" s="6" t="s">
        <v>207</v>
      </c>
      <c r="D233" s="60"/>
      <c r="E233" s="30"/>
      <c r="F233" s="30">
        <f t="shared" si="8"/>
        <v>0</v>
      </c>
      <c r="G233" s="5">
        <v>1</v>
      </c>
      <c r="H233" s="61">
        <f t="shared" si="7"/>
        <v>0</v>
      </c>
    </row>
    <row r="234" spans="1:8" x14ac:dyDescent="0.2">
      <c r="A234" s="19">
        <v>232</v>
      </c>
      <c r="B234" s="86" t="s">
        <v>159</v>
      </c>
      <c r="C234" s="6" t="s">
        <v>211</v>
      </c>
      <c r="D234" s="60"/>
      <c r="E234" s="30"/>
      <c r="F234" s="30">
        <f t="shared" si="8"/>
        <v>0</v>
      </c>
      <c r="G234" s="5">
        <v>5</v>
      </c>
      <c r="H234" s="61">
        <f t="shared" si="7"/>
        <v>0</v>
      </c>
    </row>
    <row r="235" spans="1:8" x14ac:dyDescent="0.2">
      <c r="A235" s="19">
        <v>233</v>
      </c>
      <c r="B235" s="86" t="s">
        <v>160</v>
      </c>
      <c r="C235" s="6" t="s">
        <v>211</v>
      </c>
      <c r="D235" s="60"/>
      <c r="E235" s="30"/>
      <c r="F235" s="30">
        <f t="shared" si="8"/>
        <v>0</v>
      </c>
      <c r="G235" s="5">
        <v>5</v>
      </c>
      <c r="H235" s="61">
        <f t="shared" si="7"/>
        <v>0</v>
      </c>
    </row>
    <row r="236" spans="1:8" x14ac:dyDescent="0.2">
      <c r="A236" s="19">
        <v>234</v>
      </c>
      <c r="B236" s="86" t="s">
        <v>161</v>
      </c>
      <c r="C236" s="6" t="s">
        <v>211</v>
      </c>
      <c r="D236" s="60"/>
      <c r="E236" s="30"/>
      <c r="F236" s="30">
        <f t="shared" si="8"/>
        <v>0</v>
      </c>
      <c r="G236" s="5">
        <v>5</v>
      </c>
      <c r="H236" s="61">
        <f t="shared" si="7"/>
        <v>0</v>
      </c>
    </row>
    <row r="237" spans="1:8" x14ac:dyDescent="0.2">
      <c r="A237" s="19">
        <v>235</v>
      </c>
      <c r="B237" s="86" t="s">
        <v>162</v>
      </c>
      <c r="C237" s="6" t="s">
        <v>211</v>
      </c>
      <c r="D237" s="60"/>
      <c r="E237" s="30"/>
      <c r="F237" s="30">
        <f t="shared" si="8"/>
        <v>0</v>
      </c>
      <c r="G237" s="5">
        <v>1</v>
      </c>
      <c r="H237" s="61">
        <f t="shared" si="7"/>
        <v>0</v>
      </c>
    </row>
    <row r="238" spans="1:8" ht="25.5" x14ac:dyDescent="0.2">
      <c r="A238" s="19">
        <v>236</v>
      </c>
      <c r="B238" s="86" t="s">
        <v>592</v>
      </c>
      <c r="C238" s="6" t="s">
        <v>207</v>
      </c>
      <c r="D238" s="60"/>
      <c r="E238" s="30"/>
      <c r="F238" s="30">
        <f t="shared" si="8"/>
        <v>0</v>
      </c>
      <c r="G238" s="5">
        <v>1</v>
      </c>
      <c r="H238" s="61">
        <f t="shared" si="7"/>
        <v>0</v>
      </c>
    </row>
    <row r="239" spans="1:8" ht="25.5" x14ac:dyDescent="0.2">
      <c r="A239" s="19">
        <v>237</v>
      </c>
      <c r="B239" s="86" t="s">
        <v>257</v>
      </c>
      <c r="C239" s="6" t="s">
        <v>120</v>
      </c>
      <c r="D239" s="60"/>
      <c r="E239" s="30"/>
      <c r="F239" s="30">
        <f t="shared" si="8"/>
        <v>0</v>
      </c>
      <c r="G239" s="5">
        <v>1</v>
      </c>
      <c r="H239" s="61">
        <f t="shared" si="7"/>
        <v>0</v>
      </c>
    </row>
    <row r="240" spans="1:8" ht="25.5" x14ac:dyDescent="0.2">
      <c r="A240" s="19">
        <v>238</v>
      </c>
      <c r="B240" s="86" t="s">
        <v>256</v>
      </c>
      <c r="C240" s="6" t="s">
        <v>120</v>
      </c>
      <c r="D240" s="60"/>
      <c r="E240" s="30"/>
      <c r="F240" s="30">
        <f t="shared" si="8"/>
        <v>0</v>
      </c>
      <c r="G240" s="5">
        <v>1</v>
      </c>
      <c r="H240" s="61">
        <f t="shared" si="7"/>
        <v>0</v>
      </c>
    </row>
    <row r="241" spans="1:8" ht="25.5" x14ac:dyDescent="0.2">
      <c r="A241" s="19">
        <v>239</v>
      </c>
      <c r="B241" s="86" t="s">
        <v>256</v>
      </c>
      <c r="C241" s="6" t="s">
        <v>120</v>
      </c>
      <c r="D241" s="60"/>
      <c r="E241" s="30"/>
      <c r="F241" s="30">
        <f t="shared" si="8"/>
        <v>0</v>
      </c>
      <c r="G241" s="5">
        <v>1</v>
      </c>
      <c r="H241" s="61">
        <f t="shared" si="7"/>
        <v>0</v>
      </c>
    </row>
    <row r="242" spans="1:8" ht="25.5" x14ac:dyDescent="0.2">
      <c r="A242" s="19">
        <v>240</v>
      </c>
      <c r="B242" s="86" t="s">
        <v>255</v>
      </c>
      <c r="C242" s="6" t="s">
        <v>120</v>
      </c>
      <c r="D242" s="60"/>
      <c r="E242" s="30"/>
      <c r="F242" s="30">
        <f t="shared" si="8"/>
        <v>0</v>
      </c>
      <c r="G242" s="5">
        <v>1</v>
      </c>
      <c r="H242" s="61">
        <f t="shared" si="7"/>
        <v>0</v>
      </c>
    </row>
    <row r="243" spans="1:8" ht="25.5" x14ac:dyDescent="0.2">
      <c r="A243" s="19">
        <v>241</v>
      </c>
      <c r="B243" s="86" t="s">
        <v>254</v>
      </c>
      <c r="C243" s="6" t="s">
        <v>163</v>
      </c>
      <c r="D243" s="60"/>
      <c r="E243" s="30"/>
      <c r="F243" s="30">
        <f t="shared" si="8"/>
        <v>0</v>
      </c>
      <c r="G243" s="5">
        <v>1</v>
      </c>
      <c r="H243" s="61">
        <f t="shared" si="7"/>
        <v>0</v>
      </c>
    </row>
    <row r="244" spans="1:8" ht="25.5" x14ac:dyDescent="0.2">
      <c r="A244" s="19">
        <v>242</v>
      </c>
      <c r="B244" s="86" t="s">
        <v>591</v>
      </c>
      <c r="C244" s="6" t="s">
        <v>163</v>
      </c>
      <c r="D244" s="60"/>
      <c r="E244" s="30"/>
      <c r="F244" s="30">
        <f t="shared" si="8"/>
        <v>0</v>
      </c>
      <c r="G244" s="5">
        <v>1</v>
      </c>
      <c r="H244" s="61">
        <f t="shared" si="7"/>
        <v>0</v>
      </c>
    </row>
    <row r="245" spans="1:8" x14ac:dyDescent="0.2">
      <c r="A245" s="19">
        <v>243</v>
      </c>
      <c r="B245" s="86" t="s">
        <v>253</v>
      </c>
      <c r="C245" s="6" t="s">
        <v>163</v>
      </c>
      <c r="D245" s="60"/>
      <c r="E245" s="30"/>
      <c r="F245" s="30">
        <f t="shared" si="8"/>
        <v>0</v>
      </c>
      <c r="G245" s="5">
        <v>1</v>
      </c>
      <c r="H245" s="61">
        <f t="shared" si="7"/>
        <v>0</v>
      </c>
    </row>
    <row r="246" spans="1:8" ht="25.5" x14ac:dyDescent="0.2">
      <c r="A246" s="19">
        <v>244</v>
      </c>
      <c r="B246" s="86" t="s">
        <v>252</v>
      </c>
      <c r="C246" s="6" t="s">
        <v>207</v>
      </c>
      <c r="D246" s="60"/>
      <c r="E246" s="30"/>
      <c r="F246" s="30">
        <f t="shared" si="8"/>
        <v>0</v>
      </c>
      <c r="G246" s="5">
        <v>1</v>
      </c>
      <c r="H246" s="61">
        <f t="shared" si="7"/>
        <v>0</v>
      </c>
    </row>
    <row r="247" spans="1:8" x14ac:dyDescent="0.2">
      <c r="A247" s="19">
        <v>245</v>
      </c>
      <c r="B247" s="86" t="s">
        <v>251</v>
      </c>
      <c r="C247" s="6" t="s">
        <v>207</v>
      </c>
      <c r="D247" s="60"/>
      <c r="E247" s="30"/>
      <c r="F247" s="30">
        <f t="shared" si="8"/>
        <v>0</v>
      </c>
      <c r="G247" s="5">
        <v>1</v>
      </c>
      <c r="H247" s="61">
        <f t="shared" si="7"/>
        <v>0</v>
      </c>
    </row>
    <row r="248" spans="1:8" ht="25.5" x14ac:dyDescent="0.2">
      <c r="A248" s="19">
        <v>246</v>
      </c>
      <c r="B248" s="86" t="s">
        <v>250</v>
      </c>
      <c r="C248" s="6" t="s">
        <v>207</v>
      </c>
      <c r="D248" s="60"/>
      <c r="E248" s="30"/>
      <c r="F248" s="30">
        <f t="shared" si="8"/>
        <v>0</v>
      </c>
      <c r="G248" s="5">
        <v>1</v>
      </c>
      <c r="H248" s="61">
        <f t="shared" si="7"/>
        <v>0</v>
      </c>
    </row>
    <row r="249" spans="1:8" x14ac:dyDescent="0.2">
      <c r="A249" s="19">
        <v>247</v>
      </c>
      <c r="B249" s="86" t="s">
        <v>164</v>
      </c>
      <c r="C249" s="6" t="s">
        <v>163</v>
      </c>
      <c r="D249" s="81"/>
      <c r="E249" s="30"/>
      <c r="F249" s="30">
        <f t="shared" si="8"/>
        <v>0</v>
      </c>
      <c r="G249" s="5">
        <v>10</v>
      </c>
      <c r="H249" s="61">
        <f t="shared" si="7"/>
        <v>0</v>
      </c>
    </row>
    <row r="250" spans="1:8" x14ac:dyDescent="0.2">
      <c r="A250" s="19">
        <v>248</v>
      </c>
      <c r="B250" s="86" t="s">
        <v>249</v>
      </c>
      <c r="C250" s="6" t="s">
        <v>207</v>
      </c>
      <c r="D250" s="60"/>
      <c r="E250" s="30"/>
      <c r="F250" s="30">
        <f t="shared" si="8"/>
        <v>0</v>
      </c>
      <c r="G250" s="5">
        <v>1</v>
      </c>
      <c r="H250" s="61">
        <f t="shared" si="7"/>
        <v>0</v>
      </c>
    </row>
    <row r="251" spans="1:8" x14ac:dyDescent="0.2">
      <c r="A251" s="19">
        <v>249</v>
      </c>
      <c r="B251" s="86" t="s">
        <v>248</v>
      </c>
      <c r="C251" s="6" t="s">
        <v>207</v>
      </c>
      <c r="D251" s="60"/>
      <c r="E251" s="30"/>
      <c r="F251" s="30">
        <f t="shared" si="8"/>
        <v>0</v>
      </c>
      <c r="G251" s="5">
        <v>2</v>
      </c>
      <c r="H251" s="61">
        <f t="shared" si="7"/>
        <v>0</v>
      </c>
    </row>
    <row r="252" spans="1:8" x14ac:dyDescent="0.2">
      <c r="A252" s="19">
        <v>250</v>
      </c>
      <c r="B252" s="86" t="s">
        <v>590</v>
      </c>
      <c r="C252" s="6" t="s">
        <v>118</v>
      </c>
      <c r="D252" s="60"/>
      <c r="E252" s="30"/>
      <c r="F252" s="30">
        <f t="shared" si="8"/>
        <v>0</v>
      </c>
      <c r="G252" s="5">
        <v>1</v>
      </c>
      <c r="H252" s="61">
        <f t="shared" si="7"/>
        <v>0</v>
      </c>
    </row>
    <row r="253" spans="1:8" x14ac:dyDescent="0.2">
      <c r="A253" s="19">
        <v>251</v>
      </c>
      <c r="B253" s="86" t="s">
        <v>165</v>
      </c>
      <c r="C253" s="6" t="s">
        <v>207</v>
      </c>
      <c r="D253" s="60"/>
      <c r="E253" s="30"/>
      <c r="F253" s="30">
        <f t="shared" si="8"/>
        <v>0</v>
      </c>
      <c r="G253" s="5">
        <v>1</v>
      </c>
      <c r="H253" s="61">
        <f t="shared" si="7"/>
        <v>0</v>
      </c>
    </row>
    <row r="254" spans="1:8" x14ac:dyDescent="0.2">
      <c r="A254" s="19">
        <v>252</v>
      </c>
      <c r="B254" s="86" t="s">
        <v>166</v>
      </c>
      <c r="C254" s="6" t="s">
        <v>207</v>
      </c>
      <c r="D254" s="60"/>
      <c r="E254" s="30"/>
      <c r="F254" s="30">
        <f t="shared" si="8"/>
        <v>0</v>
      </c>
      <c r="G254" s="5">
        <v>1</v>
      </c>
      <c r="H254" s="61">
        <f t="shared" si="7"/>
        <v>0</v>
      </c>
    </row>
    <row r="255" spans="1:8" x14ac:dyDescent="0.2">
      <c r="A255" s="19">
        <v>253</v>
      </c>
      <c r="B255" s="86" t="s">
        <v>167</v>
      </c>
      <c r="C255" s="6" t="s">
        <v>207</v>
      </c>
      <c r="D255" s="60"/>
      <c r="E255" s="30"/>
      <c r="F255" s="30">
        <f t="shared" si="8"/>
        <v>0</v>
      </c>
      <c r="G255" s="5">
        <v>1</v>
      </c>
      <c r="H255" s="61">
        <f t="shared" si="7"/>
        <v>0</v>
      </c>
    </row>
    <row r="256" spans="1:8" x14ac:dyDescent="0.2">
      <c r="A256" s="19">
        <v>254</v>
      </c>
      <c r="B256" s="86" t="s">
        <v>168</v>
      </c>
      <c r="C256" s="6" t="s">
        <v>207</v>
      </c>
      <c r="D256" s="60"/>
      <c r="E256" s="30"/>
      <c r="F256" s="30">
        <f t="shared" si="8"/>
        <v>0</v>
      </c>
      <c r="G256" s="5">
        <v>1</v>
      </c>
      <c r="H256" s="61">
        <f t="shared" si="7"/>
        <v>0</v>
      </c>
    </row>
    <row r="257" spans="1:8" ht="25.5" x14ac:dyDescent="0.2">
      <c r="A257" s="19">
        <v>255</v>
      </c>
      <c r="B257" s="86" t="s">
        <v>247</v>
      </c>
      <c r="C257" s="6" t="s">
        <v>207</v>
      </c>
      <c r="D257" s="60"/>
      <c r="E257" s="30"/>
      <c r="F257" s="30">
        <f t="shared" si="8"/>
        <v>0</v>
      </c>
      <c r="G257" s="5">
        <v>5</v>
      </c>
      <c r="H257" s="61">
        <f t="shared" si="7"/>
        <v>0</v>
      </c>
    </row>
    <row r="258" spans="1:8" ht="38.25" x14ac:dyDescent="0.2">
      <c r="A258" s="19">
        <v>256</v>
      </c>
      <c r="B258" s="86" t="s">
        <v>246</v>
      </c>
      <c r="C258" s="6" t="s">
        <v>207</v>
      </c>
      <c r="D258" s="60"/>
      <c r="E258" s="30"/>
      <c r="F258" s="30">
        <f t="shared" si="8"/>
        <v>0</v>
      </c>
      <c r="G258" s="5">
        <v>5</v>
      </c>
      <c r="H258" s="61">
        <f t="shared" si="7"/>
        <v>0</v>
      </c>
    </row>
    <row r="259" spans="1:8" x14ac:dyDescent="0.2">
      <c r="A259" s="19">
        <v>257</v>
      </c>
      <c r="B259" s="86" t="s">
        <v>169</v>
      </c>
      <c r="C259" s="6" t="s">
        <v>207</v>
      </c>
      <c r="D259" s="60"/>
      <c r="E259" s="30"/>
      <c r="F259" s="30">
        <f t="shared" si="8"/>
        <v>0</v>
      </c>
      <c r="G259" s="5">
        <v>2</v>
      </c>
      <c r="H259" s="61">
        <f t="shared" si="7"/>
        <v>0</v>
      </c>
    </row>
    <row r="260" spans="1:8" x14ac:dyDescent="0.2">
      <c r="A260" s="19">
        <v>258</v>
      </c>
      <c r="B260" s="86" t="s">
        <v>170</v>
      </c>
      <c r="C260" s="6" t="s">
        <v>207</v>
      </c>
      <c r="D260" s="60"/>
      <c r="E260" s="30"/>
      <c r="F260" s="30">
        <f t="shared" si="8"/>
        <v>0</v>
      </c>
      <c r="G260" s="5">
        <v>5</v>
      </c>
      <c r="H260" s="61">
        <f t="shared" ref="H260:H323" si="9">ROUND((G260*F260),2)</f>
        <v>0</v>
      </c>
    </row>
    <row r="261" spans="1:8" x14ac:dyDescent="0.2">
      <c r="A261" s="19">
        <v>259</v>
      </c>
      <c r="B261" s="86" t="s">
        <v>171</v>
      </c>
      <c r="C261" s="6" t="s">
        <v>207</v>
      </c>
      <c r="D261" s="60"/>
      <c r="E261" s="30"/>
      <c r="F261" s="30">
        <f t="shared" si="8"/>
        <v>0</v>
      </c>
      <c r="G261" s="5">
        <v>5</v>
      </c>
      <c r="H261" s="61">
        <f t="shared" si="9"/>
        <v>0</v>
      </c>
    </row>
    <row r="262" spans="1:8" x14ac:dyDescent="0.2">
      <c r="A262" s="19">
        <v>260</v>
      </c>
      <c r="B262" s="86" t="s">
        <v>245</v>
      </c>
      <c r="C262" s="6" t="s">
        <v>207</v>
      </c>
      <c r="D262" s="60"/>
      <c r="E262" s="30"/>
      <c r="F262" s="30">
        <f t="shared" si="8"/>
        <v>0</v>
      </c>
      <c r="G262" s="5">
        <v>1</v>
      </c>
      <c r="H262" s="61">
        <f t="shared" si="9"/>
        <v>0</v>
      </c>
    </row>
    <row r="263" spans="1:8" ht="25.5" x14ac:dyDescent="0.2">
      <c r="A263" s="19">
        <v>261</v>
      </c>
      <c r="B263" s="86" t="s">
        <v>589</v>
      </c>
      <c r="C263" s="6" t="s">
        <v>120</v>
      </c>
      <c r="D263" s="60"/>
      <c r="E263" s="30"/>
      <c r="F263" s="30">
        <f t="shared" si="8"/>
        <v>0</v>
      </c>
      <c r="G263" s="5">
        <v>1</v>
      </c>
      <c r="H263" s="61">
        <f t="shared" si="9"/>
        <v>0</v>
      </c>
    </row>
    <row r="264" spans="1:8" ht="25.5" x14ac:dyDescent="0.2">
      <c r="A264" s="19">
        <v>262</v>
      </c>
      <c r="B264" s="86" t="s">
        <v>243</v>
      </c>
      <c r="C264" s="6" t="s">
        <v>207</v>
      </c>
      <c r="D264" s="60"/>
      <c r="E264" s="30"/>
      <c r="F264" s="30">
        <f t="shared" si="8"/>
        <v>0</v>
      </c>
      <c r="G264" s="5">
        <v>10</v>
      </c>
      <c r="H264" s="61">
        <f t="shared" si="9"/>
        <v>0</v>
      </c>
    </row>
    <row r="265" spans="1:8" ht="25.5" x14ac:dyDescent="0.2">
      <c r="A265" s="19">
        <v>263</v>
      </c>
      <c r="B265" s="86" t="s">
        <v>244</v>
      </c>
      <c r="C265" s="6" t="s">
        <v>207</v>
      </c>
      <c r="D265" s="60"/>
      <c r="E265" s="30"/>
      <c r="F265" s="30">
        <f t="shared" si="8"/>
        <v>0</v>
      </c>
      <c r="G265" s="5">
        <v>10</v>
      </c>
      <c r="H265" s="61">
        <f t="shared" si="9"/>
        <v>0</v>
      </c>
    </row>
    <row r="266" spans="1:8" ht="25.5" x14ac:dyDescent="0.2">
      <c r="A266" s="19">
        <v>264</v>
      </c>
      <c r="B266" s="86" t="s">
        <v>240</v>
      </c>
      <c r="C266" s="6" t="s">
        <v>207</v>
      </c>
      <c r="D266" s="60"/>
      <c r="E266" s="30"/>
      <c r="F266" s="30">
        <f t="shared" si="8"/>
        <v>0</v>
      </c>
      <c r="G266" s="5">
        <v>1</v>
      </c>
      <c r="H266" s="61">
        <f t="shared" si="9"/>
        <v>0</v>
      </c>
    </row>
    <row r="267" spans="1:8" ht="25.5" x14ac:dyDescent="0.2">
      <c r="A267" s="19">
        <v>265</v>
      </c>
      <c r="B267" s="86" t="s">
        <v>241</v>
      </c>
      <c r="C267" s="6" t="s">
        <v>207</v>
      </c>
      <c r="D267" s="60"/>
      <c r="E267" s="30"/>
      <c r="F267" s="30">
        <f t="shared" si="8"/>
        <v>0</v>
      </c>
      <c r="G267" s="5">
        <v>1</v>
      </c>
      <c r="H267" s="61">
        <f t="shared" si="9"/>
        <v>0</v>
      </c>
    </row>
    <row r="268" spans="1:8" x14ac:dyDescent="0.2">
      <c r="A268" s="19">
        <v>266</v>
      </c>
      <c r="B268" s="86" t="s">
        <v>172</v>
      </c>
      <c r="C268" s="6" t="s">
        <v>210</v>
      </c>
      <c r="D268" s="60"/>
      <c r="E268" s="30"/>
      <c r="F268" s="30">
        <f t="shared" si="8"/>
        <v>0</v>
      </c>
      <c r="G268" s="5">
        <v>2</v>
      </c>
      <c r="H268" s="61">
        <f t="shared" si="9"/>
        <v>0</v>
      </c>
    </row>
    <row r="269" spans="1:8" x14ac:dyDescent="0.2">
      <c r="A269" s="19">
        <v>267</v>
      </c>
      <c r="B269" s="86" t="s">
        <v>173</v>
      </c>
      <c r="C269" s="6" t="s">
        <v>207</v>
      </c>
      <c r="D269" s="60"/>
      <c r="E269" s="30"/>
      <c r="F269" s="30">
        <f t="shared" si="8"/>
        <v>0</v>
      </c>
      <c r="G269" s="5">
        <v>50</v>
      </c>
      <c r="H269" s="61">
        <f t="shared" si="9"/>
        <v>0</v>
      </c>
    </row>
    <row r="270" spans="1:8" x14ac:dyDescent="0.2">
      <c r="A270" s="19">
        <v>268</v>
      </c>
      <c r="B270" s="86" t="s">
        <v>174</v>
      </c>
      <c r="C270" s="6" t="s">
        <v>207</v>
      </c>
      <c r="D270" s="60"/>
      <c r="E270" s="30"/>
      <c r="F270" s="30">
        <f t="shared" si="8"/>
        <v>0</v>
      </c>
      <c r="G270" s="5">
        <v>10</v>
      </c>
      <c r="H270" s="61">
        <f t="shared" si="9"/>
        <v>0</v>
      </c>
    </row>
    <row r="271" spans="1:8" ht="25.5" x14ac:dyDescent="0.2">
      <c r="A271" s="19">
        <v>269</v>
      </c>
      <c r="B271" s="86" t="s">
        <v>242</v>
      </c>
      <c r="C271" s="6" t="s">
        <v>118</v>
      </c>
      <c r="D271" s="60"/>
      <c r="E271" s="30"/>
      <c r="F271" s="30">
        <f t="shared" si="8"/>
        <v>0</v>
      </c>
      <c r="G271" s="5">
        <v>5</v>
      </c>
      <c r="H271" s="61">
        <f t="shared" si="9"/>
        <v>0</v>
      </c>
    </row>
    <row r="272" spans="1:8" x14ac:dyDescent="0.2">
      <c r="A272" s="19">
        <v>270</v>
      </c>
      <c r="B272" s="86" t="s">
        <v>588</v>
      </c>
      <c r="C272" s="6" t="s">
        <v>208</v>
      </c>
      <c r="D272" s="60"/>
      <c r="E272" s="30"/>
      <c r="F272" s="30">
        <f t="shared" si="8"/>
        <v>0</v>
      </c>
      <c r="G272" s="5">
        <v>1</v>
      </c>
      <c r="H272" s="61">
        <f t="shared" si="9"/>
        <v>0</v>
      </c>
    </row>
    <row r="273" spans="1:8" x14ac:dyDescent="0.2">
      <c r="A273" s="19">
        <v>271</v>
      </c>
      <c r="B273" s="86" t="s">
        <v>175</v>
      </c>
      <c r="C273" s="6" t="s">
        <v>118</v>
      </c>
      <c r="D273" s="60"/>
      <c r="E273" s="30"/>
      <c r="F273" s="30">
        <f t="shared" si="8"/>
        <v>0</v>
      </c>
      <c r="G273" s="5">
        <v>1</v>
      </c>
      <c r="H273" s="61">
        <f t="shared" si="9"/>
        <v>0</v>
      </c>
    </row>
    <row r="274" spans="1:8" x14ac:dyDescent="0.2">
      <c r="A274" s="19">
        <v>272</v>
      </c>
      <c r="B274" s="86" t="s">
        <v>176</v>
      </c>
      <c r="C274" s="6" t="s">
        <v>118</v>
      </c>
      <c r="D274" s="60"/>
      <c r="E274" s="30"/>
      <c r="F274" s="30">
        <f t="shared" si="8"/>
        <v>0</v>
      </c>
      <c r="G274" s="5">
        <v>36</v>
      </c>
      <c r="H274" s="61">
        <f t="shared" si="9"/>
        <v>0</v>
      </c>
    </row>
    <row r="275" spans="1:8" x14ac:dyDescent="0.2">
      <c r="A275" s="19">
        <v>273</v>
      </c>
      <c r="B275" s="86" t="s">
        <v>177</v>
      </c>
      <c r="C275" s="6" t="s">
        <v>118</v>
      </c>
      <c r="D275" s="60"/>
      <c r="E275" s="30"/>
      <c r="F275" s="30">
        <f t="shared" si="8"/>
        <v>0</v>
      </c>
      <c r="G275" s="5">
        <v>36</v>
      </c>
      <c r="H275" s="61">
        <f t="shared" si="9"/>
        <v>0</v>
      </c>
    </row>
    <row r="276" spans="1:8" ht="25.5" x14ac:dyDescent="0.2">
      <c r="A276" s="19">
        <v>274</v>
      </c>
      <c r="B276" s="87" t="s">
        <v>178</v>
      </c>
      <c r="C276" s="6" t="s">
        <v>118</v>
      </c>
      <c r="D276" s="60"/>
      <c r="E276" s="30"/>
      <c r="F276" s="30">
        <f t="shared" si="8"/>
        <v>0</v>
      </c>
      <c r="G276" s="5">
        <v>1</v>
      </c>
      <c r="H276" s="61">
        <f t="shared" si="9"/>
        <v>0</v>
      </c>
    </row>
    <row r="277" spans="1:8" x14ac:dyDescent="0.2">
      <c r="A277" s="19">
        <v>275</v>
      </c>
      <c r="B277" s="86" t="s">
        <v>179</v>
      </c>
      <c r="C277" s="6" t="s">
        <v>118</v>
      </c>
      <c r="D277" s="60"/>
      <c r="E277" s="30"/>
      <c r="F277" s="30">
        <f t="shared" si="8"/>
        <v>0</v>
      </c>
      <c r="G277" s="5">
        <v>1</v>
      </c>
      <c r="H277" s="61">
        <f t="shared" si="9"/>
        <v>0</v>
      </c>
    </row>
    <row r="278" spans="1:8" x14ac:dyDescent="0.2">
      <c r="A278" s="19">
        <v>276</v>
      </c>
      <c r="B278" s="86" t="s">
        <v>180</v>
      </c>
      <c r="C278" s="6" t="s">
        <v>118</v>
      </c>
      <c r="D278" s="60"/>
      <c r="E278" s="30"/>
      <c r="F278" s="30">
        <f t="shared" si="8"/>
        <v>0</v>
      </c>
      <c r="G278" s="5">
        <v>1</v>
      </c>
      <c r="H278" s="61">
        <f t="shared" si="9"/>
        <v>0</v>
      </c>
    </row>
    <row r="279" spans="1:8" ht="25.5" x14ac:dyDescent="0.2">
      <c r="A279" s="19">
        <v>277</v>
      </c>
      <c r="B279" s="86" t="s">
        <v>181</v>
      </c>
      <c r="C279" s="6" t="s">
        <v>208</v>
      </c>
      <c r="D279" s="60"/>
      <c r="E279" s="30"/>
      <c r="F279" s="30">
        <f t="shared" si="8"/>
        <v>0</v>
      </c>
      <c r="G279" s="5">
        <v>1</v>
      </c>
      <c r="H279" s="61">
        <f t="shared" si="9"/>
        <v>0</v>
      </c>
    </row>
    <row r="280" spans="1:8" x14ac:dyDescent="0.2">
      <c r="A280" s="19">
        <v>278</v>
      </c>
      <c r="B280" s="86" t="s">
        <v>239</v>
      </c>
      <c r="C280" s="6" t="s">
        <v>208</v>
      </c>
      <c r="D280" s="60"/>
      <c r="E280" s="30"/>
      <c r="F280" s="30">
        <f t="shared" si="8"/>
        <v>0</v>
      </c>
      <c r="G280" s="5">
        <v>1</v>
      </c>
      <c r="H280" s="61">
        <f t="shared" si="9"/>
        <v>0</v>
      </c>
    </row>
    <row r="281" spans="1:8" x14ac:dyDescent="0.2">
      <c r="A281" s="19">
        <v>279</v>
      </c>
      <c r="B281" s="86" t="s">
        <v>238</v>
      </c>
      <c r="C281" s="6" t="s">
        <v>118</v>
      </c>
      <c r="D281" s="60"/>
      <c r="E281" s="30"/>
      <c r="F281" s="30">
        <f t="shared" si="8"/>
        <v>0</v>
      </c>
      <c r="G281" s="5">
        <v>36</v>
      </c>
      <c r="H281" s="61">
        <f t="shared" si="9"/>
        <v>0</v>
      </c>
    </row>
    <row r="282" spans="1:8" x14ac:dyDescent="0.2">
      <c r="A282" s="19">
        <v>280</v>
      </c>
      <c r="B282" s="86" t="s">
        <v>587</v>
      </c>
      <c r="C282" s="6" t="s">
        <v>118</v>
      </c>
      <c r="D282" s="60"/>
      <c r="E282" s="30"/>
      <c r="F282" s="30">
        <f t="shared" ref="F282:F384" si="10">ROUND((E282+D282),2)</f>
        <v>0</v>
      </c>
      <c r="G282" s="5">
        <v>36</v>
      </c>
      <c r="H282" s="61">
        <f t="shared" si="9"/>
        <v>0</v>
      </c>
    </row>
    <row r="283" spans="1:8" x14ac:dyDescent="0.2">
      <c r="A283" s="19">
        <v>281</v>
      </c>
      <c r="B283" s="86" t="s">
        <v>182</v>
      </c>
      <c r="C283" s="6" t="s">
        <v>118</v>
      </c>
      <c r="D283" s="60"/>
      <c r="E283" s="30"/>
      <c r="F283" s="30">
        <f t="shared" si="10"/>
        <v>0</v>
      </c>
      <c r="G283" s="5">
        <v>1</v>
      </c>
      <c r="H283" s="61">
        <f t="shared" si="9"/>
        <v>0</v>
      </c>
    </row>
    <row r="284" spans="1:8" x14ac:dyDescent="0.2">
      <c r="A284" s="19">
        <v>282</v>
      </c>
      <c r="B284" s="86" t="s">
        <v>183</v>
      </c>
      <c r="C284" s="6" t="s">
        <v>207</v>
      </c>
      <c r="D284" s="60"/>
      <c r="E284" s="30"/>
      <c r="F284" s="30">
        <f t="shared" si="10"/>
        <v>0</v>
      </c>
      <c r="G284" s="5">
        <v>10</v>
      </c>
      <c r="H284" s="61">
        <f t="shared" si="9"/>
        <v>0</v>
      </c>
    </row>
    <row r="285" spans="1:8" x14ac:dyDescent="0.2">
      <c r="A285" s="19">
        <v>283</v>
      </c>
      <c r="B285" s="86" t="s">
        <v>184</v>
      </c>
      <c r="C285" s="6" t="s">
        <v>207</v>
      </c>
      <c r="D285" s="60"/>
      <c r="E285" s="30"/>
      <c r="F285" s="30">
        <f t="shared" si="10"/>
        <v>0</v>
      </c>
      <c r="G285" s="5">
        <v>10</v>
      </c>
      <c r="H285" s="61">
        <f t="shared" si="9"/>
        <v>0</v>
      </c>
    </row>
    <row r="286" spans="1:8" ht="25.5" x14ac:dyDescent="0.2">
      <c r="A286" s="19">
        <v>284</v>
      </c>
      <c r="B286" s="87" t="s">
        <v>586</v>
      </c>
      <c r="C286" s="6" t="s">
        <v>207</v>
      </c>
      <c r="D286" s="60"/>
      <c r="E286" s="30"/>
      <c r="F286" s="30">
        <f t="shared" si="10"/>
        <v>0</v>
      </c>
      <c r="G286" s="5">
        <v>5</v>
      </c>
      <c r="H286" s="61">
        <f t="shared" si="9"/>
        <v>0</v>
      </c>
    </row>
    <row r="287" spans="1:8" x14ac:dyDescent="0.2">
      <c r="A287" s="19">
        <v>285</v>
      </c>
      <c r="B287" s="86" t="s">
        <v>185</v>
      </c>
      <c r="C287" s="6" t="s">
        <v>207</v>
      </c>
      <c r="D287" s="60"/>
      <c r="E287" s="30"/>
      <c r="F287" s="30">
        <f t="shared" si="10"/>
        <v>0</v>
      </c>
      <c r="G287" s="5">
        <v>2</v>
      </c>
      <c r="H287" s="61">
        <f t="shared" si="9"/>
        <v>0</v>
      </c>
    </row>
    <row r="288" spans="1:8" ht="25.5" x14ac:dyDescent="0.2">
      <c r="A288" s="19">
        <v>286</v>
      </c>
      <c r="B288" s="86" t="s">
        <v>585</v>
      </c>
      <c r="C288" s="6" t="s">
        <v>207</v>
      </c>
      <c r="D288" s="60"/>
      <c r="E288" s="30"/>
      <c r="F288" s="30">
        <f t="shared" si="10"/>
        <v>0</v>
      </c>
      <c r="G288" s="5">
        <v>1</v>
      </c>
      <c r="H288" s="61">
        <f t="shared" si="9"/>
        <v>0</v>
      </c>
    </row>
    <row r="289" spans="1:8" x14ac:dyDescent="0.2">
      <c r="A289" s="19">
        <v>287</v>
      </c>
      <c r="B289" s="86" t="s">
        <v>186</v>
      </c>
      <c r="C289" s="6" t="s">
        <v>207</v>
      </c>
      <c r="D289" s="60"/>
      <c r="E289" s="30"/>
      <c r="F289" s="30">
        <f t="shared" si="10"/>
        <v>0</v>
      </c>
      <c r="G289" s="5">
        <v>10</v>
      </c>
      <c r="H289" s="61">
        <f t="shared" si="9"/>
        <v>0</v>
      </c>
    </row>
    <row r="290" spans="1:8" x14ac:dyDescent="0.2">
      <c r="A290" s="19">
        <v>288</v>
      </c>
      <c r="B290" s="86" t="s">
        <v>237</v>
      </c>
      <c r="C290" s="6" t="s">
        <v>207</v>
      </c>
      <c r="D290" s="60"/>
      <c r="E290" s="30"/>
      <c r="F290" s="30">
        <f t="shared" si="10"/>
        <v>0</v>
      </c>
      <c r="G290" s="5">
        <v>10</v>
      </c>
      <c r="H290" s="61">
        <f t="shared" si="9"/>
        <v>0</v>
      </c>
    </row>
    <row r="291" spans="1:8" ht="25.5" x14ac:dyDescent="0.2">
      <c r="A291" s="19">
        <v>289</v>
      </c>
      <c r="B291" s="86" t="s">
        <v>584</v>
      </c>
      <c r="C291" s="6" t="s">
        <v>207</v>
      </c>
      <c r="D291" s="60"/>
      <c r="E291" s="30"/>
      <c r="F291" s="30">
        <f t="shared" si="10"/>
        <v>0</v>
      </c>
      <c r="G291" s="5">
        <v>3</v>
      </c>
      <c r="H291" s="61">
        <f t="shared" si="9"/>
        <v>0</v>
      </c>
    </row>
    <row r="292" spans="1:8" ht="25.5" x14ac:dyDescent="0.2">
      <c r="A292" s="19">
        <v>290</v>
      </c>
      <c r="B292" s="86" t="s">
        <v>583</v>
      </c>
      <c r="C292" s="6" t="s">
        <v>207</v>
      </c>
      <c r="D292" s="60"/>
      <c r="E292" s="30"/>
      <c r="F292" s="30">
        <f t="shared" si="10"/>
        <v>0</v>
      </c>
      <c r="G292" s="5">
        <v>1</v>
      </c>
      <c r="H292" s="61">
        <f t="shared" si="9"/>
        <v>0</v>
      </c>
    </row>
    <row r="293" spans="1:8" ht="25.5" x14ac:dyDescent="0.2">
      <c r="A293" s="19">
        <v>291</v>
      </c>
      <c r="B293" s="86" t="s">
        <v>187</v>
      </c>
      <c r="C293" s="6" t="s">
        <v>207</v>
      </c>
      <c r="D293" s="60"/>
      <c r="E293" s="30"/>
      <c r="F293" s="30">
        <f t="shared" si="10"/>
        <v>0</v>
      </c>
      <c r="G293" s="5">
        <v>1</v>
      </c>
      <c r="H293" s="61">
        <f t="shared" si="9"/>
        <v>0</v>
      </c>
    </row>
    <row r="294" spans="1:8" ht="25.5" x14ac:dyDescent="0.2">
      <c r="A294" s="19">
        <v>292</v>
      </c>
      <c r="B294" s="86" t="s">
        <v>235</v>
      </c>
      <c r="C294" s="6" t="s">
        <v>207</v>
      </c>
      <c r="D294" s="60"/>
      <c r="E294" s="30"/>
      <c r="F294" s="30">
        <f t="shared" si="10"/>
        <v>0</v>
      </c>
      <c r="G294" s="5">
        <v>1</v>
      </c>
      <c r="H294" s="61">
        <f t="shared" si="9"/>
        <v>0</v>
      </c>
    </row>
    <row r="295" spans="1:8" x14ac:dyDescent="0.2">
      <c r="A295" s="19">
        <v>293</v>
      </c>
      <c r="B295" s="86" t="s">
        <v>236</v>
      </c>
      <c r="C295" s="6" t="s">
        <v>207</v>
      </c>
      <c r="D295" s="60"/>
      <c r="E295" s="30"/>
      <c r="F295" s="30">
        <f t="shared" si="10"/>
        <v>0</v>
      </c>
      <c r="G295" s="5">
        <v>1</v>
      </c>
      <c r="H295" s="61">
        <f t="shared" si="9"/>
        <v>0</v>
      </c>
    </row>
    <row r="296" spans="1:8" ht="38.25" x14ac:dyDescent="0.2">
      <c r="A296" s="19">
        <v>294</v>
      </c>
      <c r="B296" s="87" t="s">
        <v>188</v>
      </c>
      <c r="C296" s="6" t="s">
        <v>207</v>
      </c>
      <c r="D296" s="60"/>
      <c r="E296" s="30"/>
      <c r="F296" s="30">
        <f t="shared" si="10"/>
        <v>0</v>
      </c>
      <c r="G296" s="5">
        <v>1</v>
      </c>
      <c r="H296" s="61">
        <f t="shared" si="9"/>
        <v>0</v>
      </c>
    </row>
    <row r="297" spans="1:8" x14ac:dyDescent="0.2">
      <c r="A297" s="19">
        <v>295</v>
      </c>
      <c r="B297" s="86" t="s">
        <v>234</v>
      </c>
      <c r="C297" s="6" t="s">
        <v>207</v>
      </c>
      <c r="D297" s="60"/>
      <c r="E297" s="30"/>
      <c r="F297" s="30">
        <f t="shared" si="10"/>
        <v>0</v>
      </c>
      <c r="G297" s="5">
        <v>1</v>
      </c>
      <c r="H297" s="61">
        <f t="shared" si="9"/>
        <v>0</v>
      </c>
    </row>
    <row r="298" spans="1:8" x14ac:dyDescent="0.2">
      <c r="A298" s="19">
        <v>296</v>
      </c>
      <c r="B298" s="86" t="s">
        <v>582</v>
      </c>
      <c r="C298" s="6" t="s">
        <v>207</v>
      </c>
      <c r="D298" s="60"/>
      <c r="E298" s="30"/>
      <c r="F298" s="30">
        <f t="shared" si="10"/>
        <v>0</v>
      </c>
      <c r="G298" s="5">
        <v>1</v>
      </c>
      <c r="H298" s="61">
        <f t="shared" si="9"/>
        <v>0</v>
      </c>
    </row>
    <row r="299" spans="1:8" ht="25.5" x14ac:dyDescent="0.2">
      <c r="A299" s="19">
        <v>297</v>
      </c>
      <c r="B299" s="86" t="s">
        <v>581</v>
      </c>
      <c r="C299" s="6" t="s">
        <v>209</v>
      </c>
      <c r="D299" s="60"/>
      <c r="E299" s="30"/>
      <c r="F299" s="30">
        <f t="shared" si="10"/>
        <v>0</v>
      </c>
      <c r="G299" s="5">
        <v>1</v>
      </c>
      <c r="H299" s="61">
        <f t="shared" si="9"/>
        <v>0</v>
      </c>
    </row>
    <row r="300" spans="1:8" ht="25.5" x14ac:dyDescent="0.2">
      <c r="A300" s="19">
        <v>298</v>
      </c>
      <c r="B300" s="86" t="s">
        <v>580</v>
      </c>
      <c r="C300" s="6" t="s">
        <v>209</v>
      </c>
      <c r="D300" s="60"/>
      <c r="E300" s="30"/>
      <c r="F300" s="30">
        <f t="shared" si="10"/>
        <v>0</v>
      </c>
      <c r="G300" s="5">
        <v>1</v>
      </c>
      <c r="H300" s="61">
        <f t="shared" si="9"/>
        <v>0</v>
      </c>
    </row>
    <row r="301" spans="1:8" x14ac:dyDescent="0.2">
      <c r="A301" s="19">
        <v>299</v>
      </c>
      <c r="B301" s="86" t="s">
        <v>233</v>
      </c>
      <c r="C301" s="6" t="s">
        <v>209</v>
      </c>
      <c r="D301" s="60"/>
      <c r="E301" s="30"/>
      <c r="F301" s="30">
        <f t="shared" si="10"/>
        <v>0</v>
      </c>
      <c r="G301" s="5">
        <v>1</v>
      </c>
      <c r="H301" s="61">
        <f t="shared" si="9"/>
        <v>0</v>
      </c>
    </row>
    <row r="302" spans="1:8" x14ac:dyDescent="0.2">
      <c r="A302" s="19">
        <v>300</v>
      </c>
      <c r="B302" s="86" t="s">
        <v>189</v>
      </c>
      <c r="C302" s="6" t="s">
        <v>209</v>
      </c>
      <c r="D302" s="60"/>
      <c r="E302" s="30"/>
      <c r="F302" s="30">
        <f t="shared" si="10"/>
        <v>0</v>
      </c>
      <c r="G302" s="5">
        <v>1</v>
      </c>
      <c r="H302" s="61">
        <f t="shared" si="9"/>
        <v>0</v>
      </c>
    </row>
    <row r="303" spans="1:8" x14ac:dyDescent="0.2">
      <c r="A303" s="19">
        <v>301</v>
      </c>
      <c r="B303" s="86" t="s">
        <v>189</v>
      </c>
      <c r="C303" s="6" t="s">
        <v>209</v>
      </c>
      <c r="D303" s="60"/>
      <c r="E303" s="30"/>
      <c r="F303" s="30">
        <f t="shared" si="10"/>
        <v>0</v>
      </c>
      <c r="G303" s="5">
        <v>1</v>
      </c>
      <c r="H303" s="61">
        <f t="shared" si="9"/>
        <v>0</v>
      </c>
    </row>
    <row r="304" spans="1:8" x14ac:dyDescent="0.2">
      <c r="A304" s="19">
        <v>302</v>
      </c>
      <c r="B304" s="86" t="s">
        <v>232</v>
      </c>
      <c r="C304" s="6" t="s">
        <v>209</v>
      </c>
      <c r="D304" s="60"/>
      <c r="E304" s="30"/>
      <c r="F304" s="30">
        <f t="shared" si="10"/>
        <v>0</v>
      </c>
      <c r="G304" s="5">
        <v>1</v>
      </c>
      <c r="H304" s="61">
        <f t="shared" si="9"/>
        <v>0</v>
      </c>
    </row>
    <row r="305" spans="1:8" x14ac:dyDescent="0.2">
      <c r="A305" s="19">
        <v>303</v>
      </c>
      <c r="B305" s="86" t="s">
        <v>231</v>
      </c>
      <c r="C305" s="6" t="s">
        <v>209</v>
      </c>
      <c r="D305" s="60"/>
      <c r="E305" s="30"/>
      <c r="F305" s="30">
        <f t="shared" si="10"/>
        <v>0</v>
      </c>
      <c r="G305" s="5">
        <v>1</v>
      </c>
      <c r="H305" s="61">
        <f t="shared" si="9"/>
        <v>0</v>
      </c>
    </row>
    <row r="306" spans="1:8" x14ac:dyDescent="0.2">
      <c r="A306" s="19">
        <v>304</v>
      </c>
      <c r="B306" s="86" t="s">
        <v>230</v>
      </c>
      <c r="C306" s="6" t="s">
        <v>209</v>
      </c>
      <c r="D306" s="60"/>
      <c r="E306" s="30"/>
      <c r="F306" s="30">
        <f t="shared" si="10"/>
        <v>0</v>
      </c>
      <c r="G306" s="5">
        <v>1</v>
      </c>
      <c r="H306" s="61">
        <f t="shared" si="9"/>
        <v>0</v>
      </c>
    </row>
    <row r="307" spans="1:8" x14ac:dyDescent="0.2">
      <c r="A307" s="19">
        <v>305</v>
      </c>
      <c r="B307" s="86" t="s">
        <v>229</v>
      </c>
      <c r="C307" s="6" t="s">
        <v>209</v>
      </c>
      <c r="D307" s="60"/>
      <c r="E307" s="30"/>
      <c r="F307" s="30">
        <f t="shared" si="10"/>
        <v>0</v>
      </c>
      <c r="G307" s="5">
        <v>1</v>
      </c>
      <c r="H307" s="61">
        <f t="shared" si="9"/>
        <v>0</v>
      </c>
    </row>
    <row r="308" spans="1:8" x14ac:dyDescent="0.2">
      <c r="A308" s="19">
        <v>306</v>
      </c>
      <c r="B308" s="86" t="s">
        <v>190</v>
      </c>
      <c r="C308" s="6" t="s">
        <v>209</v>
      </c>
      <c r="D308" s="60"/>
      <c r="E308" s="30"/>
      <c r="F308" s="30">
        <f t="shared" si="10"/>
        <v>0</v>
      </c>
      <c r="G308" s="5">
        <v>1</v>
      </c>
      <c r="H308" s="61">
        <f t="shared" si="9"/>
        <v>0</v>
      </c>
    </row>
    <row r="309" spans="1:8" x14ac:dyDescent="0.2">
      <c r="A309" s="19">
        <v>307</v>
      </c>
      <c r="B309" s="86" t="s">
        <v>191</v>
      </c>
      <c r="C309" s="6" t="s">
        <v>209</v>
      </c>
      <c r="D309" s="60"/>
      <c r="E309" s="30"/>
      <c r="F309" s="30">
        <f t="shared" si="10"/>
        <v>0</v>
      </c>
      <c r="G309" s="5">
        <v>1</v>
      </c>
      <c r="H309" s="61">
        <f t="shared" si="9"/>
        <v>0</v>
      </c>
    </row>
    <row r="310" spans="1:8" x14ac:dyDescent="0.2">
      <c r="A310" s="19">
        <v>308</v>
      </c>
      <c r="B310" s="86" t="s">
        <v>192</v>
      </c>
      <c r="C310" s="6" t="s">
        <v>209</v>
      </c>
      <c r="D310" s="60"/>
      <c r="E310" s="30"/>
      <c r="F310" s="30">
        <f t="shared" si="10"/>
        <v>0</v>
      </c>
      <c r="G310" s="5">
        <v>1</v>
      </c>
      <c r="H310" s="61">
        <f t="shared" si="9"/>
        <v>0</v>
      </c>
    </row>
    <row r="311" spans="1:8" x14ac:dyDescent="0.2">
      <c r="A311" s="19">
        <v>309</v>
      </c>
      <c r="B311" s="86" t="s">
        <v>228</v>
      </c>
      <c r="C311" s="6" t="s">
        <v>209</v>
      </c>
      <c r="D311" s="60"/>
      <c r="E311" s="30"/>
      <c r="F311" s="30">
        <f t="shared" si="10"/>
        <v>0</v>
      </c>
      <c r="G311" s="5">
        <v>1</v>
      </c>
      <c r="H311" s="61">
        <f t="shared" si="9"/>
        <v>0</v>
      </c>
    </row>
    <row r="312" spans="1:8" ht="25.5" x14ac:dyDescent="0.2">
      <c r="A312" s="19">
        <v>310</v>
      </c>
      <c r="B312" s="86" t="s">
        <v>579</v>
      </c>
      <c r="C312" s="6" t="s">
        <v>209</v>
      </c>
      <c r="D312" s="60"/>
      <c r="E312" s="30"/>
      <c r="F312" s="30">
        <f t="shared" si="10"/>
        <v>0</v>
      </c>
      <c r="G312" s="5">
        <v>1</v>
      </c>
      <c r="H312" s="61">
        <f t="shared" si="9"/>
        <v>0</v>
      </c>
    </row>
    <row r="313" spans="1:8" ht="25.5" x14ac:dyDescent="0.2">
      <c r="A313" s="19">
        <v>311</v>
      </c>
      <c r="B313" s="86" t="s">
        <v>578</v>
      </c>
      <c r="C313" s="6" t="s">
        <v>209</v>
      </c>
      <c r="D313" s="60"/>
      <c r="E313" s="30"/>
      <c r="F313" s="30">
        <f t="shared" si="10"/>
        <v>0</v>
      </c>
      <c r="G313" s="5">
        <v>1</v>
      </c>
      <c r="H313" s="61">
        <f t="shared" si="9"/>
        <v>0</v>
      </c>
    </row>
    <row r="314" spans="1:8" ht="25.5" x14ac:dyDescent="0.2">
      <c r="A314" s="19">
        <v>312</v>
      </c>
      <c r="B314" s="86" t="s">
        <v>577</v>
      </c>
      <c r="C314" s="6" t="s">
        <v>209</v>
      </c>
      <c r="D314" s="60"/>
      <c r="E314" s="30"/>
      <c r="F314" s="30">
        <f t="shared" si="10"/>
        <v>0</v>
      </c>
      <c r="G314" s="5">
        <v>1</v>
      </c>
      <c r="H314" s="61">
        <f t="shared" si="9"/>
        <v>0</v>
      </c>
    </row>
    <row r="315" spans="1:8" ht="25.5" x14ac:dyDescent="0.2">
      <c r="A315" s="19">
        <v>313</v>
      </c>
      <c r="B315" s="86" t="s">
        <v>576</v>
      </c>
      <c r="C315" s="6" t="s">
        <v>209</v>
      </c>
      <c r="D315" s="60"/>
      <c r="E315" s="30"/>
      <c r="F315" s="30">
        <f t="shared" si="10"/>
        <v>0</v>
      </c>
      <c r="G315" s="5">
        <v>1</v>
      </c>
      <c r="H315" s="61">
        <f t="shared" si="9"/>
        <v>0</v>
      </c>
    </row>
    <row r="316" spans="1:8" ht="38.25" x14ac:dyDescent="0.2">
      <c r="A316" s="19">
        <v>314</v>
      </c>
      <c r="B316" s="86" t="s">
        <v>575</v>
      </c>
      <c r="C316" s="6" t="s">
        <v>209</v>
      </c>
      <c r="D316" s="60"/>
      <c r="E316" s="30"/>
      <c r="F316" s="30">
        <f t="shared" si="10"/>
        <v>0</v>
      </c>
      <c r="G316" s="5">
        <v>1</v>
      </c>
      <c r="H316" s="61">
        <f t="shared" si="9"/>
        <v>0</v>
      </c>
    </row>
    <row r="317" spans="1:8" ht="25.5" x14ac:dyDescent="0.2">
      <c r="A317" s="19">
        <v>315</v>
      </c>
      <c r="B317" s="87" t="s">
        <v>193</v>
      </c>
      <c r="C317" s="6" t="s">
        <v>209</v>
      </c>
      <c r="D317" s="60"/>
      <c r="E317" s="30"/>
      <c r="F317" s="30">
        <f t="shared" si="10"/>
        <v>0</v>
      </c>
      <c r="G317" s="5">
        <v>1</v>
      </c>
      <c r="H317" s="61">
        <f t="shared" si="9"/>
        <v>0</v>
      </c>
    </row>
    <row r="318" spans="1:8" ht="25.5" x14ac:dyDescent="0.2">
      <c r="A318" s="19">
        <v>316</v>
      </c>
      <c r="B318" s="86" t="s">
        <v>574</v>
      </c>
      <c r="C318" s="6" t="s">
        <v>209</v>
      </c>
      <c r="D318" s="60"/>
      <c r="E318" s="30"/>
      <c r="F318" s="30">
        <f t="shared" si="10"/>
        <v>0</v>
      </c>
      <c r="G318" s="5">
        <v>1</v>
      </c>
      <c r="H318" s="61">
        <f t="shared" si="9"/>
        <v>0</v>
      </c>
    </row>
    <row r="319" spans="1:8" x14ac:dyDescent="0.2">
      <c r="A319" s="19">
        <v>317</v>
      </c>
      <c r="B319" s="86" t="s">
        <v>227</v>
      </c>
      <c r="C319" s="6" t="s">
        <v>209</v>
      </c>
      <c r="D319" s="60"/>
      <c r="E319" s="30"/>
      <c r="F319" s="30">
        <f t="shared" si="10"/>
        <v>0</v>
      </c>
      <c r="G319" s="5">
        <v>1</v>
      </c>
      <c r="H319" s="61">
        <f t="shared" si="9"/>
        <v>0</v>
      </c>
    </row>
    <row r="320" spans="1:8" x14ac:dyDescent="0.2">
      <c r="A320" s="19">
        <v>318</v>
      </c>
      <c r="B320" s="86" t="s">
        <v>194</v>
      </c>
      <c r="C320" s="6" t="s">
        <v>209</v>
      </c>
      <c r="D320" s="60"/>
      <c r="E320" s="30"/>
      <c r="F320" s="30">
        <f t="shared" si="10"/>
        <v>0</v>
      </c>
      <c r="G320" s="5">
        <v>1</v>
      </c>
      <c r="H320" s="61">
        <f t="shared" si="9"/>
        <v>0</v>
      </c>
    </row>
    <row r="321" spans="1:8" x14ac:dyDescent="0.2">
      <c r="A321" s="19">
        <v>319</v>
      </c>
      <c r="B321" s="86" t="s">
        <v>195</v>
      </c>
      <c r="C321" s="6" t="s">
        <v>209</v>
      </c>
      <c r="D321" s="60"/>
      <c r="E321" s="30"/>
      <c r="F321" s="30">
        <f t="shared" si="10"/>
        <v>0</v>
      </c>
      <c r="G321" s="5">
        <v>1</v>
      </c>
      <c r="H321" s="61">
        <f t="shared" si="9"/>
        <v>0</v>
      </c>
    </row>
    <row r="322" spans="1:8" ht="25.5" x14ac:dyDescent="0.2">
      <c r="A322" s="19">
        <v>320</v>
      </c>
      <c r="B322" s="87" t="s">
        <v>196</v>
      </c>
      <c r="C322" s="6" t="s">
        <v>209</v>
      </c>
      <c r="D322" s="60"/>
      <c r="E322" s="30"/>
      <c r="F322" s="30">
        <f t="shared" si="10"/>
        <v>0</v>
      </c>
      <c r="G322" s="5">
        <v>1</v>
      </c>
      <c r="H322" s="61">
        <f t="shared" si="9"/>
        <v>0</v>
      </c>
    </row>
    <row r="323" spans="1:8" x14ac:dyDescent="0.2">
      <c r="A323" s="19">
        <v>321</v>
      </c>
      <c r="B323" s="86" t="s">
        <v>197</v>
      </c>
      <c r="C323" s="6" t="s">
        <v>209</v>
      </c>
      <c r="D323" s="60"/>
      <c r="E323" s="30"/>
      <c r="F323" s="30">
        <f t="shared" si="10"/>
        <v>0</v>
      </c>
      <c r="G323" s="5">
        <v>1</v>
      </c>
      <c r="H323" s="61">
        <f t="shared" si="9"/>
        <v>0</v>
      </c>
    </row>
    <row r="324" spans="1:8" x14ac:dyDescent="0.2">
      <c r="A324" s="19">
        <v>322</v>
      </c>
      <c r="B324" s="86" t="s">
        <v>226</v>
      </c>
      <c r="C324" s="6" t="s">
        <v>209</v>
      </c>
      <c r="D324" s="60"/>
      <c r="E324" s="30"/>
      <c r="F324" s="30">
        <f t="shared" si="10"/>
        <v>0</v>
      </c>
      <c r="G324" s="5">
        <v>1</v>
      </c>
      <c r="H324" s="61">
        <f t="shared" ref="H324:H384" si="11">ROUND((G324*F324),2)</f>
        <v>0</v>
      </c>
    </row>
    <row r="325" spans="1:8" x14ac:dyDescent="0.2">
      <c r="A325" s="19">
        <v>323</v>
      </c>
      <c r="B325" s="86" t="s">
        <v>224</v>
      </c>
      <c r="C325" s="6" t="s">
        <v>209</v>
      </c>
      <c r="D325" s="60"/>
      <c r="E325" s="30"/>
      <c r="F325" s="30">
        <f t="shared" si="10"/>
        <v>0</v>
      </c>
      <c r="G325" s="5">
        <v>1</v>
      </c>
      <c r="H325" s="61">
        <f t="shared" si="11"/>
        <v>0</v>
      </c>
    </row>
    <row r="326" spans="1:8" x14ac:dyDescent="0.2">
      <c r="A326" s="19">
        <v>324</v>
      </c>
      <c r="B326" s="86" t="s">
        <v>225</v>
      </c>
      <c r="C326" s="6" t="s">
        <v>209</v>
      </c>
      <c r="D326" s="60"/>
      <c r="E326" s="30"/>
      <c r="F326" s="30">
        <f t="shared" si="10"/>
        <v>0</v>
      </c>
      <c r="G326" s="5">
        <v>1</v>
      </c>
      <c r="H326" s="61">
        <f t="shared" si="11"/>
        <v>0</v>
      </c>
    </row>
    <row r="327" spans="1:8" x14ac:dyDescent="0.2">
      <c r="A327" s="19">
        <v>325</v>
      </c>
      <c r="B327" s="86" t="s">
        <v>198</v>
      </c>
      <c r="C327" s="6" t="s">
        <v>209</v>
      </c>
      <c r="D327" s="60"/>
      <c r="E327" s="30"/>
      <c r="F327" s="30">
        <f t="shared" si="10"/>
        <v>0</v>
      </c>
      <c r="G327" s="5">
        <v>1</v>
      </c>
      <c r="H327" s="61">
        <f t="shared" si="11"/>
        <v>0</v>
      </c>
    </row>
    <row r="328" spans="1:8" x14ac:dyDescent="0.2">
      <c r="A328" s="19">
        <v>326</v>
      </c>
      <c r="B328" s="86" t="s">
        <v>199</v>
      </c>
      <c r="C328" s="6" t="s">
        <v>209</v>
      </c>
      <c r="D328" s="60"/>
      <c r="E328" s="30"/>
      <c r="F328" s="30">
        <f t="shared" si="10"/>
        <v>0</v>
      </c>
      <c r="G328" s="5">
        <v>1</v>
      </c>
      <c r="H328" s="61">
        <f t="shared" si="11"/>
        <v>0</v>
      </c>
    </row>
    <row r="329" spans="1:8" x14ac:dyDescent="0.2">
      <c r="A329" s="19">
        <v>327</v>
      </c>
      <c r="B329" s="86" t="s">
        <v>199</v>
      </c>
      <c r="C329" s="6" t="s">
        <v>209</v>
      </c>
      <c r="D329" s="60"/>
      <c r="E329" s="30"/>
      <c r="F329" s="30">
        <f t="shared" si="10"/>
        <v>0</v>
      </c>
      <c r="G329" s="5">
        <v>1</v>
      </c>
      <c r="H329" s="61">
        <f t="shared" si="11"/>
        <v>0</v>
      </c>
    </row>
    <row r="330" spans="1:8" x14ac:dyDescent="0.2">
      <c r="A330" s="19">
        <v>328</v>
      </c>
      <c r="B330" s="86" t="s">
        <v>223</v>
      </c>
      <c r="C330" s="6" t="s">
        <v>209</v>
      </c>
      <c r="D330" s="60"/>
      <c r="E330" s="30"/>
      <c r="F330" s="30">
        <f t="shared" si="10"/>
        <v>0</v>
      </c>
      <c r="G330" s="5">
        <v>1</v>
      </c>
      <c r="H330" s="61">
        <f t="shared" si="11"/>
        <v>0</v>
      </c>
    </row>
    <row r="331" spans="1:8" x14ac:dyDescent="0.2">
      <c r="A331" s="19">
        <v>329</v>
      </c>
      <c r="B331" s="86" t="s">
        <v>222</v>
      </c>
      <c r="C331" s="6" t="s">
        <v>207</v>
      </c>
      <c r="D331" s="60"/>
      <c r="E331" s="30"/>
      <c r="F331" s="30">
        <f t="shared" si="10"/>
        <v>0</v>
      </c>
      <c r="G331" s="5">
        <v>1</v>
      </c>
      <c r="H331" s="61">
        <f t="shared" si="11"/>
        <v>0</v>
      </c>
    </row>
    <row r="332" spans="1:8" x14ac:dyDescent="0.2">
      <c r="A332" s="19">
        <v>330</v>
      </c>
      <c r="B332" s="86" t="s">
        <v>200</v>
      </c>
      <c r="C332" s="6" t="s">
        <v>207</v>
      </c>
      <c r="D332" s="60"/>
      <c r="E332" s="30"/>
      <c r="F332" s="30">
        <f t="shared" si="10"/>
        <v>0</v>
      </c>
      <c r="G332" s="5">
        <v>2</v>
      </c>
      <c r="H332" s="61">
        <f t="shared" si="11"/>
        <v>0</v>
      </c>
    </row>
    <row r="333" spans="1:8" x14ac:dyDescent="0.2">
      <c r="A333" s="19">
        <v>331</v>
      </c>
      <c r="B333" s="86" t="s">
        <v>201</v>
      </c>
      <c r="C333" s="6" t="s">
        <v>120</v>
      </c>
      <c r="D333" s="60"/>
      <c r="E333" s="30"/>
      <c r="F333" s="30">
        <f t="shared" si="10"/>
        <v>0</v>
      </c>
      <c r="G333" s="5">
        <v>1</v>
      </c>
      <c r="H333" s="61">
        <f t="shared" si="11"/>
        <v>0</v>
      </c>
    </row>
    <row r="334" spans="1:8" x14ac:dyDescent="0.2">
      <c r="A334" s="19">
        <v>332</v>
      </c>
      <c r="B334" s="86" t="s">
        <v>573</v>
      </c>
      <c r="C334" s="6" t="s">
        <v>120</v>
      </c>
      <c r="D334" s="60"/>
      <c r="E334" s="30"/>
      <c r="F334" s="30">
        <f t="shared" si="10"/>
        <v>0</v>
      </c>
      <c r="G334" s="5">
        <v>1</v>
      </c>
      <c r="H334" s="61">
        <f t="shared" si="11"/>
        <v>0</v>
      </c>
    </row>
    <row r="335" spans="1:8" x14ac:dyDescent="0.2">
      <c r="A335" s="19">
        <v>333</v>
      </c>
      <c r="B335" s="86" t="s">
        <v>572</v>
      </c>
      <c r="C335" s="6" t="s">
        <v>120</v>
      </c>
      <c r="D335" s="60"/>
      <c r="E335" s="30"/>
      <c r="F335" s="30">
        <f t="shared" si="10"/>
        <v>0</v>
      </c>
      <c r="G335" s="5">
        <v>8</v>
      </c>
      <c r="H335" s="61">
        <f t="shared" si="11"/>
        <v>0</v>
      </c>
    </row>
    <row r="336" spans="1:8" x14ac:dyDescent="0.2">
      <c r="A336" s="19">
        <v>334</v>
      </c>
      <c r="B336" s="86" t="s">
        <v>202</v>
      </c>
      <c r="C336" s="6" t="s">
        <v>120</v>
      </c>
      <c r="D336" s="60"/>
      <c r="E336" s="30"/>
      <c r="F336" s="30">
        <f t="shared" si="10"/>
        <v>0</v>
      </c>
      <c r="G336" s="5">
        <v>2</v>
      </c>
      <c r="H336" s="61">
        <f t="shared" si="11"/>
        <v>0</v>
      </c>
    </row>
    <row r="337" spans="1:8" x14ac:dyDescent="0.2">
      <c r="A337" s="24">
        <v>335</v>
      </c>
      <c r="B337" s="88" t="s">
        <v>203</v>
      </c>
      <c r="C337" s="25" t="s">
        <v>120</v>
      </c>
      <c r="D337" s="60"/>
      <c r="E337" s="30"/>
      <c r="F337" s="30">
        <f t="shared" si="10"/>
        <v>0</v>
      </c>
      <c r="G337" s="26">
        <v>1</v>
      </c>
      <c r="H337" s="61">
        <f t="shared" si="11"/>
        <v>0</v>
      </c>
    </row>
    <row r="338" spans="1:8" ht="25.5" x14ac:dyDescent="0.2">
      <c r="A338" s="24">
        <v>336</v>
      </c>
      <c r="B338" s="88" t="s">
        <v>695</v>
      </c>
      <c r="C338" s="25" t="s">
        <v>696</v>
      </c>
      <c r="D338" s="60"/>
      <c r="E338" s="30"/>
      <c r="F338" s="30">
        <f t="shared" si="10"/>
        <v>0</v>
      </c>
      <c r="G338" s="26">
        <v>3</v>
      </c>
      <c r="H338" s="61">
        <f t="shared" si="11"/>
        <v>0</v>
      </c>
    </row>
    <row r="339" spans="1:8" ht="25.5" x14ac:dyDescent="0.2">
      <c r="A339" s="24">
        <v>337</v>
      </c>
      <c r="B339" s="88" t="s">
        <v>697</v>
      </c>
      <c r="C339" s="25" t="s">
        <v>696</v>
      </c>
      <c r="D339" s="60"/>
      <c r="E339" s="30"/>
      <c r="F339" s="30">
        <f t="shared" si="10"/>
        <v>0</v>
      </c>
      <c r="G339" s="26">
        <v>1</v>
      </c>
      <c r="H339" s="61">
        <f t="shared" si="11"/>
        <v>0</v>
      </c>
    </row>
    <row r="340" spans="1:8" x14ac:dyDescent="0.2">
      <c r="A340" s="24">
        <v>338</v>
      </c>
      <c r="B340" s="88" t="s">
        <v>698</v>
      </c>
      <c r="C340" s="25" t="s">
        <v>696</v>
      </c>
      <c r="D340" s="60"/>
      <c r="E340" s="30"/>
      <c r="F340" s="30">
        <f t="shared" si="10"/>
        <v>0</v>
      </c>
      <c r="G340" s="26">
        <v>5</v>
      </c>
      <c r="H340" s="61">
        <f t="shared" si="11"/>
        <v>0</v>
      </c>
    </row>
    <row r="341" spans="1:8" x14ac:dyDescent="0.2">
      <c r="A341" s="24">
        <v>339</v>
      </c>
      <c r="B341" s="88" t="s">
        <v>699</v>
      </c>
      <c r="C341" s="25" t="s">
        <v>696</v>
      </c>
      <c r="D341" s="60"/>
      <c r="E341" s="30"/>
      <c r="F341" s="30">
        <f t="shared" si="10"/>
        <v>0</v>
      </c>
      <c r="G341" s="26">
        <v>5</v>
      </c>
      <c r="H341" s="61">
        <f t="shared" si="11"/>
        <v>0</v>
      </c>
    </row>
    <row r="342" spans="1:8" x14ac:dyDescent="0.2">
      <c r="A342" s="24">
        <v>340</v>
      </c>
      <c r="B342" s="88" t="s">
        <v>700</v>
      </c>
      <c r="C342" s="25" t="s">
        <v>696</v>
      </c>
      <c r="D342" s="60"/>
      <c r="E342" s="30"/>
      <c r="F342" s="30">
        <f t="shared" si="10"/>
        <v>0</v>
      </c>
      <c r="G342" s="26">
        <v>5</v>
      </c>
      <c r="H342" s="61">
        <f t="shared" si="11"/>
        <v>0</v>
      </c>
    </row>
    <row r="343" spans="1:8" x14ac:dyDescent="0.2">
      <c r="A343" s="24">
        <v>341</v>
      </c>
      <c r="B343" s="88" t="s">
        <v>701</v>
      </c>
      <c r="C343" s="25" t="s">
        <v>696</v>
      </c>
      <c r="D343" s="60"/>
      <c r="E343" s="30"/>
      <c r="F343" s="30">
        <f t="shared" si="10"/>
        <v>0</v>
      </c>
      <c r="G343" s="26">
        <v>5</v>
      </c>
      <c r="H343" s="61">
        <f t="shared" si="11"/>
        <v>0</v>
      </c>
    </row>
    <row r="344" spans="1:8" x14ac:dyDescent="0.2">
      <c r="A344" s="24">
        <v>342</v>
      </c>
      <c r="B344" s="88" t="s">
        <v>702</v>
      </c>
      <c r="C344" s="25" t="s">
        <v>696</v>
      </c>
      <c r="D344" s="60"/>
      <c r="E344" s="30"/>
      <c r="F344" s="30">
        <f t="shared" si="10"/>
        <v>0</v>
      </c>
      <c r="G344" s="26">
        <v>2</v>
      </c>
      <c r="H344" s="61">
        <f t="shared" si="11"/>
        <v>0</v>
      </c>
    </row>
    <row r="345" spans="1:8" x14ac:dyDescent="0.2">
      <c r="A345" s="24">
        <v>343</v>
      </c>
      <c r="B345" s="88" t="s">
        <v>703</v>
      </c>
      <c r="C345" s="25" t="s">
        <v>696</v>
      </c>
      <c r="D345" s="60"/>
      <c r="E345" s="30"/>
      <c r="F345" s="30">
        <f t="shared" si="10"/>
        <v>0</v>
      </c>
      <c r="G345" s="26">
        <v>2</v>
      </c>
      <c r="H345" s="61">
        <f t="shared" si="11"/>
        <v>0</v>
      </c>
    </row>
    <row r="346" spans="1:8" x14ac:dyDescent="0.2">
      <c r="A346" s="24">
        <v>344</v>
      </c>
      <c r="B346" s="88" t="s">
        <v>704</v>
      </c>
      <c r="C346" s="25" t="s">
        <v>696</v>
      </c>
      <c r="D346" s="60"/>
      <c r="E346" s="30"/>
      <c r="F346" s="30">
        <f t="shared" si="10"/>
        <v>0</v>
      </c>
      <c r="G346" s="26">
        <v>10</v>
      </c>
      <c r="H346" s="61">
        <f t="shared" si="11"/>
        <v>0</v>
      </c>
    </row>
    <row r="347" spans="1:8" x14ac:dyDescent="0.2">
      <c r="A347" s="24">
        <v>345</v>
      </c>
      <c r="B347" s="88" t="s">
        <v>705</v>
      </c>
      <c r="C347" s="25" t="s">
        <v>696</v>
      </c>
      <c r="D347" s="60"/>
      <c r="E347" s="30"/>
      <c r="F347" s="30">
        <f t="shared" si="10"/>
        <v>0</v>
      </c>
      <c r="G347" s="26">
        <v>30</v>
      </c>
      <c r="H347" s="61">
        <f t="shared" si="11"/>
        <v>0</v>
      </c>
    </row>
    <row r="348" spans="1:8" x14ac:dyDescent="0.2">
      <c r="A348" s="24">
        <v>346</v>
      </c>
      <c r="B348" s="88" t="s">
        <v>706</v>
      </c>
      <c r="C348" s="25" t="s">
        <v>696</v>
      </c>
      <c r="D348" s="60"/>
      <c r="E348" s="30"/>
      <c r="F348" s="30">
        <f t="shared" si="10"/>
        <v>0</v>
      </c>
      <c r="G348" s="26">
        <v>30</v>
      </c>
      <c r="H348" s="61">
        <f t="shared" si="11"/>
        <v>0</v>
      </c>
    </row>
    <row r="349" spans="1:8" x14ac:dyDescent="0.2">
      <c r="A349" s="24">
        <v>347</v>
      </c>
      <c r="B349" s="88" t="s">
        <v>707</v>
      </c>
      <c r="C349" s="25" t="s">
        <v>696</v>
      </c>
      <c r="D349" s="60"/>
      <c r="E349" s="30"/>
      <c r="F349" s="30">
        <f t="shared" si="10"/>
        <v>0</v>
      </c>
      <c r="G349" s="26">
        <v>30</v>
      </c>
      <c r="H349" s="61">
        <f t="shared" si="11"/>
        <v>0</v>
      </c>
    </row>
    <row r="350" spans="1:8" x14ac:dyDescent="0.2">
      <c r="A350" s="24">
        <v>348</v>
      </c>
      <c r="B350" s="88" t="s">
        <v>708</v>
      </c>
      <c r="C350" s="25" t="s">
        <v>696</v>
      </c>
      <c r="D350" s="60"/>
      <c r="E350" s="30"/>
      <c r="F350" s="30">
        <f t="shared" si="10"/>
        <v>0</v>
      </c>
      <c r="G350" s="26">
        <v>15</v>
      </c>
      <c r="H350" s="61">
        <f t="shared" si="11"/>
        <v>0</v>
      </c>
    </row>
    <row r="351" spans="1:8" x14ac:dyDescent="0.2">
      <c r="A351" s="24">
        <v>349</v>
      </c>
      <c r="B351" s="88" t="s">
        <v>709</v>
      </c>
      <c r="C351" s="25" t="s">
        <v>696</v>
      </c>
      <c r="D351" s="60"/>
      <c r="E351" s="30"/>
      <c r="F351" s="30">
        <f t="shared" si="10"/>
        <v>0</v>
      </c>
      <c r="G351" s="26">
        <v>15</v>
      </c>
      <c r="H351" s="61">
        <f t="shared" si="11"/>
        <v>0</v>
      </c>
    </row>
    <row r="352" spans="1:8" x14ac:dyDescent="0.2">
      <c r="A352" s="24">
        <v>350</v>
      </c>
      <c r="B352" s="88" t="s">
        <v>710</v>
      </c>
      <c r="C352" s="25" t="s">
        <v>696</v>
      </c>
      <c r="D352" s="60"/>
      <c r="E352" s="30"/>
      <c r="F352" s="30">
        <f t="shared" si="10"/>
        <v>0</v>
      </c>
      <c r="G352" s="26">
        <v>15</v>
      </c>
      <c r="H352" s="61">
        <f t="shared" si="11"/>
        <v>0</v>
      </c>
    </row>
    <row r="353" spans="1:8" x14ac:dyDescent="0.2">
      <c r="A353" s="24">
        <v>351</v>
      </c>
      <c r="B353" s="88" t="s">
        <v>711</v>
      </c>
      <c r="C353" s="25" t="s">
        <v>163</v>
      </c>
      <c r="D353" s="60"/>
      <c r="E353" s="30"/>
      <c r="F353" s="30">
        <f t="shared" si="10"/>
        <v>0</v>
      </c>
      <c r="G353" s="26">
        <v>50</v>
      </c>
      <c r="H353" s="61">
        <f t="shared" si="11"/>
        <v>0</v>
      </c>
    </row>
    <row r="354" spans="1:8" x14ac:dyDescent="0.2">
      <c r="A354" s="24">
        <v>352</v>
      </c>
      <c r="B354" s="88" t="s">
        <v>712</v>
      </c>
      <c r="C354" s="25" t="s">
        <v>163</v>
      </c>
      <c r="D354" s="60"/>
      <c r="E354" s="30"/>
      <c r="F354" s="30">
        <f t="shared" si="10"/>
        <v>0</v>
      </c>
      <c r="G354" s="26">
        <v>50</v>
      </c>
      <c r="H354" s="61">
        <f t="shared" si="11"/>
        <v>0</v>
      </c>
    </row>
    <row r="355" spans="1:8" x14ac:dyDescent="0.2">
      <c r="A355" s="24">
        <v>353</v>
      </c>
      <c r="B355" s="88" t="s">
        <v>713</v>
      </c>
      <c r="C355" s="25" t="s">
        <v>163</v>
      </c>
      <c r="D355" s="60"/>
      <c r="E355" s="30"/>
      <c r="F355" s="30">
        <f t="shared" si="10"/>
        <v>0</v>
      </c>
      <c r="G355" s="26">
        <v>50</v>
      </c>
      <c r="H355" s="61">
        <f t="shared" si="11"/>
        <v>0</v>
      </c>
    </row>
    <row r="356" spans="1:8" x14ac:dyDescent="0.2">
      <c r="A356" s="24">
        <v>354</v>
      </c>
      <c r="B356" s="88" t="s">
        <v>714</v>
      </c>
      <c r="C356" s="25" t="s">
        <v>163</v>
      </c>
      <c r="D356" s="60"/>
      <c r="E356" s="30"/>
      <c r="F356" s="30">
        <f t="shared" si="10"/>
        <v>0</v>
      </c>
      <c r="G356" s="26">
        <v>50</v>
      </c>
      <c r="H356" s="61">
        <f t="shared" si="11"/>
        <v>0</v>
      </c>
    </row>
    <row r="357" spans="1:8" x14ac:dyDescent="0.2">
      <c r="A357" s="24">
        <v>355</v>
      </c>
      <c r="B357" s="88" t="s">
        <v>715</v>
      </c>
      <c r="C357" s="25" t="s">
        <v>163</v>
      </c>
      <c r="D357" s="60"/>
      <c r="E357" s="30"/>
      <c r="F357" s="30">
        <f t="shared" si="10"/>
        <v>0</v>
      </c>
      <c r="G357" s="26">
        <v>50</v>
      </c>
      <c r="H357" s="61">
        <f t="shared" si="11"/>
        <v>0</v>
      </c>
    </row>
    <row r="358" spans="1:8" x14ac:dyDescent="0.2">
      <c r="A358" s="24">
        <v>356</v>
      </c>
      <c r="B358" s="88" t="s">
        <v>716</v>
      </c>
      <c r="C358" s="25" t="s">
        <v>696</v>
      </c>
      <c r="D358" s="60"/>
      <c r="E358" s="30"/>
      <c r="F358" s="30">
        <f t="shared" si="10"/>
        <v>0</v>
      </c>
      <c r="G358" s="26">
        <v>2</v>
      </c>
      <c r="H358" s="61">
        <f t="shared" si="11"/>
        <v>0</v>
      </c>
    </row>
    <row r="359" spans="1:8" x14ac:dyDescent="0.2">
      <c r="A359" s="24">
        <v>357</v>
      </c>
      <c r="B359" s="88" t="s">
        <v>717</v>
      </c>
      <c r="C359" s="25" t="s">
        <v>696</v>
      </c>
      <c r="D359" s="60"/>
      <c r="E359" s="30"/>
      <c r="F359" s="30">
        <f t="shared" si="10"/>
        <v>0</v>
      </c>
      <c r="G359" s="26">
        <v>2</v>
      </c>
      <c r="H359" s="61">
        <f t="shared" si="11"/>
        <v>0</v>
      </c>
    </row>
    <row r="360" spans="1:8" x14ac:dyDescent="0.2">
      <c r="A360" s="24">
        <v>358</v>
      </c>
      <c r="B360" s="88" t="s">
        <v>718</v>
      </c>
      <c r="C360" s="25" t="s">
        <v>696</v>
      </c>
      <c r="D360" s="60"/>
      <c r="E360" s="30"/>
      <c r="F360" s="30">
        <f t="shared" si="10"/>
        <v>0</v>
      </c>
      <c r="G360" s="26">
        <v>2</v>
      </c>
      <c r="H360" s="61">
        <f t="shared" si="11"/>
        <v>0</v>
      </c>
    </row>
    <row r="361" spans="1:8" x14ac:dyDescent="0.2">
      <c r="A361" s="24">
        <v>359</v>
      </c>
      <c r="B361" s="88" t="s">
        <v>719</v>
      </c>
      <c r="C361" s="25" t="s">
        <v>696</v>
      </c>
      <c r="D361" s="60"/>
      <c r="E361" s="30"/>
      <c r="F361" s="30">
        <f t="shared" si="10"/>
        <v>0</v>
      </c>
      <c r="G361" s="26">
        <v>2</v>
      </c>
      <c r="H361" s="61">
        <f t="shared" si="11"/>
        <v>0</v>
      </c>
    </row>
    <row r="362" spans="1:8" x14ac:dyDescent="0.2">
      <c r="A362" s="24">
        <v>360</v>
      </c>
      <c r="B362" s="88" t="s">
        <v>720</v>
      </c>
      <c r="C362" s="25" t="s">
        <v>696</v>
      </c>
      <c r="D362" s="60"/>
      <c r="E362" s="30"/>
      <c r="F362" s="30">
        <f t="shared" si="10"/>
        <v>0</v>
      </c>
      <c r="G362" s="26">
        <v>2</v>
      </c>
      <c r="H362" s="61">
        <f t="shared" si="11"/>
        <v>0</v>
      </c>
    </row>
    <row r="363" spans="1:8" x14ac:dyDescent="0.2">
      <c r="A363" s="24">
        <v>361</v>
      </c>
      <c r="B363" s="88" t="s">
        <v>721</v>
      </c>
      <c r="C363" s="25" t="s">
        <v>696</v>
      </c>
      <c r="D363" s="60"/>
      <c r="E363" s="30"/>
      <c r="F363" s="30">
        <f t="shared" si="10"/>
        <v>0</v>
      </c>
      <c r="G363" s="26">
        <v>2</v>
      </c>
      <c r="H363" s="61">
        <f t="shared" si="11"/>
        <v>0</v>
      </c>
    </row>
    <row r="364" spans="1:8" x14ac:dyDescent="0.2">
      <c r="A364" s="24">
        <v>362</v>
      </c>
      <c r="B364" s="88" t="s">
        <v>722</v>
      </c>
      <c r="C364" s="25" t="s">
        <v>696</v>
      </c>
      <c r="D364" s="60"/>
      <c r="E364" s="30"/>
      <c r="F364" s="30">
        <f t="shared" si="10"/>
        <v>0</v>
      </c>
      <c r="G364" s="26">
        <v>5</v>
      </c>
      <c r="H364" s="61">
        <f t="shared" si="11"/>
        <v>0</v>
      </c>
    </row>
    <row r="365" spans="1:8" x14ac:dyDescent="0.2">
      <c r="A365" s="24">
        <v>363</v>
      </c>
      <c r="B365" s="88" t="s">
        <v>723</v>
      </c>
      <c r="C365" s="25" t="s">
        <v>696</v>
      </c>
      <c r="D365" s="60"/>
      <c r="E365" s="30"/>
      <c r="F365" s="30">
        <f t="shared" si="10"/>
        <v>0</v>
      </c>
      <c r="G365" s="26">
        <v>5</v>
      </c>
      <c r="H365" s="61">
        <f t="shared" si="11"/>
        <v>0</v>
      </c>
    </row>
    <row r="366" spans="1:8" x14ac:dyDescent="0.2">
      <c r="A366" s="24">
        <v>364</v>
      </c>
      <c r="B366" s="88" t="s">
        <v>724</v>
      </c>
      <c r="C366" s="25" t="s">
        <v>696</v>
      </c>
      <c r="D366" s="60"/>
      <c r="E366" s="30"/>
      <c r="F366" s="30">
        <f t="shared" si="10"/>
        <v>0</v>
      </c>
      <c r="G366" s="26">
        <v>5</v>
      </c>
      <c r="H366" s="61">
        <f t="shared" si="11"/>
        <v>0</v>
      </c>
    </row>
    <row r="367" spans="1:8" x14ac:dyDescent="0.2">
      <c r="A367" s="24">
        <v>365</v>
      </c>
      <c r="B367" s="88" t="s">
        <v>725</v>
      </c>
      <c r="C367" s="25" t="s">
        <v>696</v>
      </c>
      <c r="D367" s="60"/>
      <c r="E367" s="30"/>
      <c r="F367" s="30">
        <f t="shared" si="10"/>
        <v>0</v>
      </c>
      <c r="G367" s="26">
        <v>5</v>
      </c>
      <c r="H367" s="61">
        <f t="shared" si="11"/>
        <v>0</v>
      </c>
    </row>
    <row r="368" spans="1:8" x14ac:dyDescent="0.2">
      <c r="A368" s="24">
        <v>366</v>
      </c>
      <c r="B368" s="88" t="s">
        <v>726</v>
      </c>
      <c r="C368" s="25" t="s">
        <v>696</v>
      </c>
      <c r="D368" s="60"/>
      <c r="E368" s="30"/>
      <c r="F368" s="30">
        <f t="shared" si="10"/>
        <v>0</v>
      </c>
      <c r="G368" s="26">
        <v>5</v>
      </c>
      <c r="H368" s="61">
        <f t="shared" si="11"/>
        <v>0</v>
      </c>
    </row>
    <row r="369" spans="1:8" x14ac:dyDescent="0.2">
      <c r="A369" s="24">
        <v>367</v>
      </c>
      <c r="B369" s="88" t="s">
        <v>727</v>
      </c>
      <c r="C369" s="25" t="s">
        <v>696</v>
      </c>
      <c r="D369" s="60"/>
      <c r="E369" s="30"/>
      <c r="F369" s="30">
        <f t="shared" si="10"/>
        <v>0</v>
      </c>
      <c r="G369" s="26">
        <v>2</v>
      </c>
      <c r="H369" s="61">
        <f t="shared" si="11"/>
        <v>0</v>
      </c>
    </row>
    <row r="370" spans="1:8" x14ac:dyDescent="0.2">
      <c r="A370" s="24">
        <v>368</v>
      </c>
      <c r="B370" s="88" t="s">
        <v>728</v>
      </c>
      <c r="C370" s="25" t="s">
        <v>696</v>
      </c>
      <c r="D370" s="60"/>
      <c r="E370" s="30"/>
      <c r="F370" s="30">
        <f t="shared" si="10"/>
        <v>0</v>
      </c>
      <c r="G370" s="26">
        <v>2</v>
      </c>
      <c r="H370" s="61">
        <f t="shared" si="11"/>
        <v>0</v>
      </c>
    </row>
    <row r="371" spans="1:8" x14ac:dyDescent="0.2">
      <c r="A371" s="24">
        <v>369</v>
      </c>
      <c r="B371" s="88" t="s">
        <v>729</v>
      </c>
      <c r="C371" s="25" t="s">
        <v>163</v>
      </c>
      <c r="D371" s="60"/>
      <c r="E371" s="30"/>
      <c r="F371" s="30">
        <f t="shared" si="10"/>
        <v>0</v>
      </c>
      <c r="G371" s="26">
        <v>100</v>
      </c>
      <c r="H371" s="61">
        <f t="shared" si="11"/>
        <v>0</v>
      </c>
    </row>
    <row r="372" spans="1:8" x14ac:dyDescent="0.2">
      <c r="A372" s="24">
        <v>370</v>
      </c>
      <c r="B372" s="88" t="s">
        <v>730</v>
      </c>
      <c r="C372" s="25" t="s">
        <v>163</v>
      </c>
      <c r="D372" s="60"/>
      <c r="E372" s="30"/>
      <c r="F372" s="30">
        <f t="shared" si="10"/>
        <v>0</v>
      </c>
      <c r="G372" s="26">
        <v>100</v>
      </c>
      <c r="H372" s="61">
        <f t="shared" si="11"/>
        <v>0</v>
      </c>
    </row>
    <row r="373" spans="1:8" x14ac:dyDescent="0.2">
      <c r="A373" s="24">
        <v>371</v>
      </c>
      <c r="B373" s="88" t="s">
        <v>731</v>
      </c>
      <c r="C373" s="25" t="s">
        <v>163</v>
      </c>
      <c r="D373" s="60"/>
      <c r="E373" s="30"/>
      <c r="F373" s="30">
        <f t="shared" si="10"/>
        <v>0</v>
      </c>
      <c r="G373" s="26">
        <v>100</v>
      </c>
      <c r="H373" s="61">
        <f t="shared" si="11"/>
        <v>0</v>
      </c>
    </row>
    <row r="374" spans="1:8" x14ac:dyDescent="0.2">
      <c r="A374" s="24">
        <v>372</v>
      </c>
      <c r="B374" s="88" t="s">
        <v>732</v>
      </c>
      <c r="C374" s="25" t="s">
        <v>163</v>
      </c>
      <c r="D374" s="60"/>
      <c r="E374" s="30"/>
      <c r="F374" s="30">
        <f t="shared" si="10"/>
        <v>0</v>
      </c>
      <c r="G374" s="26">
        <v>100</v>
      </c>
      <c r="H374" s="61">
        <f t="shared" si="11"/>
        <v>0</v>
      </c>
    </row>
    <row r="375" spans="1:8" x14ac:dyDescent="0.2">
      <c r="A375" s="24">
        <v>373</v>
      </c>
      <c r="B375" s="88" t="s">
        <v>733</v>
      </c>
      <c r="C375" s="25" t="s">
        <v>163</v>
      </c>
      <c r="D375" s="60"/>
      <c r="E375" s="30"/>
      <c r="F375" s="30">
        <f t="shared" si="10"/>
        <v>0</v>
      </c>
      <c r="G375" s="26">
        <v>100</v>
      </c>
      <c r="H375" s="61">
        <f t="shared" si="11"/>
        <v>0</v>
      </c>
    </row>
    <row r="376" spans="1:8" x14ac:dyDescent="0.2">
      <c r="A376" s="24">
        <v>374</v>
      </c>
      <c r="B376" s="88" t="s">
        <v>734</v>
      </c>
      <c r="C376" s="25" t="s">
        <v>163</v>
      </c>
      <c r="D376" s="60"/>
      <c r="E376" s="30"/>
      <c r="F376" s="30">
        <f t="shared" si="10"/>
        <v>0</v>
      </c>
      <c r="G376" s="26">
        <v>100</v>
      </c>
      <c r="H376" s="61">
        <f t="shared" si="11"/>
        <v>0</v>
      </c>
    </row>
    <row r="377" spans="1:8" x14ac:dyDescent="0.2">
      <c r="A377" s="24">
        <v>375</v>
      </c>
      <c r="B377" s="88" t="s">
        <v>735</v>
      </c>
      <c r="C377" s="25" t="s">
        <v>163</v>
      </c>
      <c r="D377" s="60"/>
      <c r="E377" s="30"/>
      <c r="F377" s="30">
        <f t="shared" si="10"/>
        <v>0</v>
      </c>
      <c r="G377" s="26">
        <v>100</v>
      </c>
      <c r="H377" s="61">
        <f t="shared" si="11"/>
        <v>0</v>
      </c>
    </row>
    <row r="378" spans="1:8" x14ac:dyDescent="0.2">
      <c r="A378" s="24">
        <v>376</v>
      </c>
      <c r="B378" s="88" t="s">
        <v>736</v>
      </c>
      <c r="C378" s="25" t="s">
        <v>163</v>
      </c>
      <c r="D378" s="60"/>
      <c r="E378" s="30"/>
      <c r="F378" s="30">
        <f t="shared" si="10"/>
        <v>0</v>
      </c>
      <c r="G378" s="26">
        <v>100</v>
      </c>
      <c r="H378" s="61">
        <f t="shared" si="11"/>
        <v>0</v>
      </c>
    </row>
    <row r="379" spans="1:8" ht="25.5" x14ac:dyDescent="0.2">
      <c r="A379" s="24">
        <v>377</v>
      </c>
      <c r="B379" s="88" t="s">
        <v>737</v>
      </c>
      <c r="C379" s="25" t="s">
        <v>163</v>
      </c>
      <c r="D379" s="60"/>
      <c r="E379" s="30"/>
      <c r="F379" s="30">
        <f t="shared" si="10"/>
        <v>0</v>
      </c>
      <c r="G379" s="26">
        <v>100</v>
      </c>
      <c r="H379" s="61">
        <f t="shared" si="11"/>
        <v>0</v>
      </c>
    </row>
    <row r="380" spans="1:8" ht="25.5" x14ac:dyDescent="0.2">
      <c r="A380" s="24">
        <v>378</v>
      </c>
      <c r="B380" s="88" t="s">
        <v>738</v>
      </c>
      <c r="C380" s="25" t="s">
        <v>163</v>
      </c>
      <c r="D380" s="60"/>
      <c r="E380" s="30"/>
      <c r="F380" s="30">
        <f t="shared" si="10"/>
        <v>0</v>
      </c>
      <c r="G380" s="26">
        <v>100</v>
      </c>
      <c r="H380" s="61">
        <f t="shared" si="11"/>
        <v>0</v>
      </c>
    </row>
    <row r="381" spans="1:8" ht="25.5" x14ac:dyDescent="0.2">
      <c r="A381" s="24">
        <v>379</v>
      </c>
      <c r="B381" s="88" t="s">
        <v>739</v>
      </c>
      <c r="C381" s="25" t="s">
        <v>163</v>
      </c>
      <c r="D381" s="60"/>
      <c r="E381" s="30"/>
      <c r="F381" s="30">
        <f t="shared" si="10"/>
        <v>0</v>
      </c>
      <c r="G381" s="26">
        <v>100</v>
      </c>
      <c r="H381" s="61">
        <f t="shared" si="11"/>
        <v>0</v>
      </c>
    </row>
    <row r="382" spans="1:8" x14ac:dyDescent="0.2">
      <c r="A382" s="24">
        <v>380</v>
      </c>
      <c r="B382" s="88" t="s">
        <v>740</v>
      </c>
      <c r="C382" s="25" t="s">
        <v>696</v>
      </c>
      <c r="D382" s="60"/>
      <c r="E382" s="30"/>
      <c r="F382" s="30">
        <f t="shared" si="10"/>
        <v>0</v>
      </c>
      <c r="G382" s="26">
        <v>30</v>
      </c>
      <c r="H382" s="61">
        <f t="shared" si="11"/>
        <v>0</v>
      </c>
    </row>
    <row r="383" spans="1:8" x14ac:dyDescent="0.2">
      <c r="A383" s="24">
        <v>381</v>
      </c>
      <c r="B383" s="88" t="s">
        <v>741</v>
      </c>
      <c r="C383" s="25" t="s">
        <v>696</v>
      </c>
      <c r="D383" s="60"/>
      <c r="E383" s="30"/>
      <c r="F383" s="30">
        <f t="shared" si="10"/>
        <v>0</v>
      </c>
      <c r="G383" s="26">
        <v>30</v>
      </c>
      <c r="H383" s="61">
        <f t="shared" si="11"/>
        <v>0</v>
      </c>
    </row>
    <row r="384" spans="1:8" x14ac:dyDescent="0.2">
      <c r="A384" s="24">
        <v>382</v>
      </c>
      <c r="B384" s="88" t="s">
        <v>742</v>
      </c>
      <c r="C384" s="25" t="s">
        <v>696</v>
      </c>
      <c r="D384" s="60"/>
      <c r="E384" s="30"/>
      <c r="F384" s="30">
        <f t="shared" si="10"/>
        <v>0</v>
      </c>
      <c r="G384" s="26">
        <v>30</v>
      </c>
      <c r="H384" s="61">
        <f t="shared" si="11"/>
        <v>0</v>
      </c>
    </row>
    <row r="385" spans="1:8" x14ac:dyDescent="0.2">
      <c r="A385" s="122" t="s">
        <v>57</v>
      </c>
      <c r="B385" s="122"/>
      <c r="C385" s="122"/>
      <c r="D385" s="122"/>
      <c r="E385" s="122"/>
      <c r="F385" s="122"/>
      <c r="G385" s="122"/>
      <c r="H385" s="63">
        <f>SUM(H4:H384)</f>
        <v>0</v>
      </c>
    </row>
    <row r="386" spans="1:8" x14ac:dyDescent="0.2">
      <c r="A386" s="122" t="s">
        <v>204</v>
      </c>
      <c r="B386" s="122"/>
      <c r="C386" s="122"/>
      <c r="D386" s="122"/>
      <c r="E386" s="122"/>
      <c r="F386" s="122"/>
      <c r="G386" s="122"/>
      <c r="H386" s="63">
        <f>ROUND((H385/12),2)</f>
        <v>0</v>
      </c>
    </row>
  </sheetData>
  <mergeCells count="10">
    <mergeCell ref="A1:H1"/>
    <mergeCell ref="A385:G385"/>
    <mergeCell ref="A386:G386"/>
    <mergeCell ref="G2:G3"/>
    <mergeCell ref="H2:H3"/>
    <mergeCell ref="A2:A3"/>
    <mergeCell ref="B2:B3"/>
    <mergeCell ref="C2:C3"/>
    <mergeCell ref="D2:D3"/>
    <mergeCell ref="F2:F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7"/>
  <sheetViews>
    <sheetView tabSelected="1" topLeftCell="A118" workbookViewId="0">
      <selection activeCell="E3" sqref="E3:E109"/>
    </sheetView>
  </sheetViews>
  <sheetFormatPr defaultRowHeight="12.75" x14ac:dyDescent="0.2"/>
  <cols>
    <col min="1" max="1" width="8.5" style="4" customWidth="1"/>
    <col min="2" max="2" width="17" style="4" customWidth="1"/>
    <col min="3" max="3" width="39.83203125" style="4" customWidth="1"/>
    <col min="4" max="4" width="7" style="21" customWidth="1"/>
    <col min="5" max="5" width="12.6640625" style="4" customWidth="1"/>
    <col min="6" max="6" width="12.5" style="4" customWidth="1"/>
    <col min="7" max="8" width="9.33203125" style="4"/>
    <col min="9" max="9" width="9.33203125" style="4" customWidth="1"/>
    <col min="10" max="10" width="10" style="83" bestFit="1" customWidth="1"/>
    <col min="11" max="16384" width="9.33203125" style="4"/>
  </cols>
  <sheetData>
    <row r="1" spans="1:6" ht="30.75" customHeight="1" x14ac:dyDescent="0.2">
      <c r="A1" s="97" t="s">
        <v>379</v>
      </c>
      <c r="B1" s="97"/>
      <c r="C1" s="97"/>
      <c r="D1" s="97"/>
      <c r="E1" s="97"/>
      <c r="F1" s="97"/>
    </row>
    <row r="2" spans="1:6" ht="27" customHeight="1" x14ac:dyDescent="0.2">
      <c r="A2" s="136" t="s">
        <v>17</v>
      </c>
      <c r="B2" s="137"/>
      <c r="C2" s="138"/>
      <c r="D2" s="28" t="s">
        <v>265</v>
      </c>
      <c r="E2" s="28" t="s">
        <v>266</v>
      </c>
      <c r="F2" s="28" t="s">
        <v>267</v>
      </c>
    </row>
    <row r="3" spans="1:6" ht="16.7" customHeight="1" x14ac:dyDescent="0.2">
      <c r="A3" s="142" t="s">
        <v>268</v>
      </c>
      <c r="B3" s="143"/>
      <c r="C3" s="144"/>
      <c r="D3" s="10">
        <v>1</v>
      </c>
      <c r="E3" s="64"/>
      <c r="F3" s="13">
        <f>ROUND((D3*E3),2)</f>
        <v>0</v>
      </c>
    </row>
    <row r="4" spans="1:6" ht="16.7" customHeight="1" x14ac:dyDescent="0.2">
      <c r="A4" s="142" t="s">
        <v>269</v>
      </c>
      <c r="B4" s="143"/>
      <c r="C4" s="144"/>
      <c r="D4" s="10">
        <v>3</v>
      </c>
      <c r="E4" s="64"/>
      <c r="F4" s="13">
        <f t="shared" ref="F4:F67" si="0">ROUND((D4*E4),2)</f>
        <v>0</v>
      </c>
    </row>
    <row r="5" spans="1:6" ht="16.7" customHeight="1" x14ac:dyDescent="0.2">
      <c r="A5" s="142" t="s">
        <v>270</v>
      </c>
      <c r="B5" s="143"/>
      <c r="C5" s="144"/>
      <c r="D5" s="10">
        <v>3</v>
      </c>
      <c r="E5" s="65"/>
      <c r="F5" s="13">
        <f t="shared" si="0"/>
        <v>0</v>
      </c>
    </row>
    <row r="6" spans="1:6" ht="16.5" customHeight="1" x14ac:dyDescent="0.2">
      <c r="A6" s="142" t="s">
        <v>271</v>
      </c>
      <c r="B6" s="143"/>
      <c r="C6" s="144"/>
      <c r="D6" s="10">
        <v>3</v>
      </c>
      <c r="E6" s="65"/>
      <c r="F6" s="13">
        <f t="shared" si="0"/>
        <v>0</v>
      </c>
    </row>
    <row r="7" spans="1:6" ht="29.25" customHeight="1" x14ac:dyDescent="0.2">
      <c r="A7" s="142" t="s">
        <v>272</v>
      </c>
      <c r="B7" s="143"/>
      <c r="C7" s="144"/>
      <c r="D7" s="10">
        <v>2</v>
      </c>
      <c r="E7" s="66"/>
      <c r="F7" s="13">
        <f t="shared" si="0"/>
        <v>0</v>
      </c>
    </row>
    <row r="8" spans="1:6" ht="16.7" customHeight="1" x14ac:dyDescent="0.2">
      <c r="A8" s="142" t="s">
        <v>273</v>
      </c>
      <c r="B8" s="143"/>
      <c r="C8" s="144"/>
      <c r="D8" s="10">
        <v>3</v>
      </c>
      <c r="E8" s="65"/>
      <c r="F8" s="13">
        <f t="shared" si="0"/>
        <v>0</v>
      </c>
    </row>
    <row r="9" spans="1:6" ht="16.7" customHeight="1" x14ac:dyDescent="0.2">
      <c r="A9" s="142" t="s">
        <v>274</v>
      </c>
      <c r="B9" s="143"/>
      <c r="C9" s="144"/>
      <c r="D9" s="10">
        <v>3</v>
      </c>
      <c r="E9" s="65"/>
      <c r="F9" s="13">
        <f t="shared" si="0"/>
        <v>0</v>
      </c>
    </row>
    <row r="10" spans="1:6" ht="16.7" customHeight="1" x14ac:dyDescent="0.2">
      <c r="A10" s="142" t="s">
        <v>275</v>
      </c>
      <c r="B10" s="143"/>
      <c r="C10" s="144"/>
      <c r="D10" s="10">
        <v>1</v>
      </c>
      <c r="E10" s="65"/>
      <c r="F10" s="13">
        <f t="shared" si="0"/>
        <v>0</v>
      </c>
    </row>
    <row r="11" spans="1:6" ht="16.5" customHeight="1" x14ac:dyDescent="0.2">
      <c r="A11" s="142" t="s">
        <v>276</v>
      </c>
      <c r="B11" s="143"/>
      <c r="C11" s="144"/>
      <c r="D11" s="10">
        <v>2</v>
      </c>
      <c r="E11" s="65"/>
      <c r="F11" s="13">
        <f t="shared" si="0"/>
        <v>0</v>
      </c>
    </row>
    <row r="12" spans="1:6" ht="16.7" customHeight="1" x14ac:dyDescent="0.2">
      <c r="A12" s="142" t="s">
        <v>277</v>
      </c>
      <c r="B12" s="143"/>
      <c r="C12" s="144"/>
      <c r="D12" s="10">
        <v>1</v>
      </c>
      <c r="E12" s="65"/>
      <c r="F12" s="13">
        <f t="shared" si="0"/>
        <v>0</v>
      </c>
    </row>
    <row r="13" spans="1:6" ht="16.7" customHeight="1" x14ac:dyDescent="0.2">
      <c r="A13" s="142" t="s">
        <v>278</v>
      </c>
      <c r="B13" s="143"/>
      <c r="C13" s="144"/>
      <c r="D13" s="10">
        <v>7</v>
      </c>
      <c r="E13" s="65"/>
      <c r="F13" s="13">
        <f t="shared" si="0"/>
        <v>0</v>
      </c>
    </row>
    <row r="14" spans="1:6" ht="16.7" customHeight="1" x14ac:dyDescent="0.2">
      <c r="A14" s="142" t="s">
        <v>279</v>
      </c>
      <c r="B14" s="143"/>
      <c r="C14" s="144"/>
      <c r="D14" s="10">
        <v>5</v>
      </c>
      <c r="E14" s="65"/>
      <c r="F14" s="13">
        <f t="shared" si="0"/>
        <v>0</v>
      </c>
    </row>
    <row r="15" spans="1:6" ht="16.5" customHeight="1" x14ac:dyDescent="0.2">
      <c r="A15" s="142" t="s">
        <v>280</v>
      </c>
      <c r="B15" s="143"/>
      <c r="C15" s="144"/>
      <c r="D15" s="10">
        <v>3</v>
      </c>
      <c r="E15" s="65"/>
      <c r="F15" s="13">
        <f t="shared" si="0"/>
        <v>0</v>
      </c>
    </row>
    <row r="16" spans="1:6" ht="16.7" customHeight="1" x14ac:dyDescent="0.2">
      <c r="A16" s="142" t="s">
        <v>281</v>
      </c>
      <c r="B16" s="143"/>
      <c r="C16" s="144"/>
      <c r="D16" s="10">
        <v>3</v>
      </c>
      <c r="E16" s="65"/>
      <c r="F16" s="13">
        <f t="shared" si="0"/>
        <v>0</v>
      </c>
    </row>
    <row r="17" spans="1:6" ht="27.2" customHeight="1" x14ac:dyDescent="0.2">
      <c r="A17" s="142" t="s">
        <v>282</v>
      </c>
      <c r="B17" s="143"/>
      <c r="C17" s="144"/>
      <c r="D17" s="10">
        <v>1</v>
      </c>
      <c r="E17" s="66"/>
      <c r="F17" s="13">
        <f t="shared" si="0"/>
        <v>0</v>
      </c>
    </row>
    <row r="18" spans="1:6" ht="16.7" customHeight="1" x14ac:dyDescent="0.2">
      <c r="A18" s="142" t="s">
        <v>283</v>
      </c>
      <c r="B18" s="143"/>
      <c r="C18" s="144"/>
      <c r="D18" s="10">
        <v>2</v>
      </c>
      <c r="E18" s="65"/>
      <c r="F18" s="13">
        <f t="shared" si="0"/>
        <v>0</v>
      </c>
    </row>
    <row r="19" spans="1:6" ht="16.5" customHeight="1" x14ac:dyDescent="0.2">
      <c r="A19" s="142" t="s">
        <v>284</v>
      </c>
      <c r="B19" s="143"/>
      <c r="C19" s="144"/>
      <c r="D19" s="10">
        <v>1</v>
      </c>
      <c r="E19" s="65"/>
      <c r="F19" s="13">
        <f t="shared" si="0"/>
        <v>0</v>
      </c>
    </row>
    <row r="20" spans="1:6" ht="16.7" customHeight="1" x14ac:dyDescent="0.2">
      <c r="A20" s="142" t="s">
        <v>285</v>
      </c>
      <c r="B20" s="143"/>
      <c r="C20" s="144"/>
      <c r="D20" s="10">
        <v>1</v>
      </c>
      <c r="E20" s="65"/>
      <c r="F20" s="13">
        <f t="shared" si="0"/>
        <v>0</v>
      </c>
    </row>
    <row r="21" spans="1:6" ht="16.7" customHeight="1" x14ac:dyDescent="0.2">
      <c r="A21" s="142" t="s">
        <v>286</v>
      </c>
      <c r="B21" s="143"/>
      <c r="C21" s="144"/>
      <c r="D21" s="10">
        <v>1</v>
      </c>
      <c r="E21" s="65"/>
      <c r="F21" s="13">
        <f t="shared" si="0"/>
        <v>0</v>
      </c>
    </row>
    <row r="22" spans="1:6" ht="16.7" customHeight="1" x14ac:dyDescent="0.2">
      <c r="A22" s="142" t="s">
        <v>287</v>
      </c>
      <c r="B22" s="143"/>
      <c r="C22" s="144"/>
      <c r="D22" s="10">
        <v>1</v>
      </c>
      <c r="E22" s="65"/>
      <c r="F22" s="13">
        <f t="shared" si="0"/>
        <v>0</v>
      </c>
    </row>
    <row r="23" spans="1:6" ht="16.5" customHeight="1" x14ac:dyDescent="0.2">
      <c r="A23" s="142" t="s">
        <v>288</v>
      </c>
      <c r="B23" s="143"/>
      <c r="C23" s="144"/>
      <c r="D23" s="10">
        <v>15</v>
      </c>
      <c r="E23" s="65"/>
      <c r="F23" s="13">
        <f t="shared" si="0"/>
        <v>0</v>
      </c>
    </row>
    <row r="24" spans="1:6" ht="16.7" customHeight="1" x14ac:dyDescent="0.2">
      <c r="A24" s="142" t="s">
        <v>289</v>
      </c>
      <c r="B24" s="143"/>
      <c r="C24" s="144"/>
      <c r="D24" s="10">
        <v>1</v>
      </c>
      <c r="E24" s="65"/>
      <c r="F24" s="13">
        <f t="shared" si="0"/>
        <v>0</v>
      </c>
    </row>
    <row r="25" spans="1:6" ht="16.7" customHeight="1" x14ac:dyDescent="0.2">
      <c r="A25" s="142" t="s">
        <v>290</v>
      </c>
      <c r="B25" s="143"/>
      <c r="C25" s="144"/>
      <c r="D25" s="10">
        <v>5</v>
      </c>
      <c r="E25" s="65"/>
      <c r="F25" s="13">
        <f t="shared" si="0"/>
        <v>0</v>
      </c>
    </row>
    <row r="26" spans="1:6" ht="16.7" customHeight="1" x14ac:dyDescent="0.2">
      <c r="A26" s="142" t="s">
        <v>291</v>
      </c>
      <c r="B26" s="143"/>
      <c r="C26" s="144"/>
      <c r="D26" s="10">
        <v>2</v>
      </c>
      <c r="E26" s="65"/>
      <c r="F26" s="13">
        <f t="shared" si="0"/>
        <v>0</v>
      </c>
    </row>
    <row r="27" spans="1:6" ht="16.5" customHeight="1" x14ac:dyDescent="0.2">
      <c r="A27" s="142" t="s">
        <v>292</v>
      </c>
      <c r="B27" s="143"/>
      <c r="C27" s="144"/>
      <c r="D27" s="10">
        <v>1</v>
      </c>
      <c r="E27" s="65"/>
      <c r="F27" s="13">
        <f t="shared" si="0"/>
        <v>0</v>
      </c>
    </row>
    <row r="28" spans="1:6" ht="16.7" customHeight="1" x14ac:dyDescent="0.2">
      <c r="A28" s="142" t="s">
        <v>293</v>
      </c>
      <c r="B28" s="143"/>
      <c r="C28" s="144"/>
      <c r="D28" s="10">
        <v>1</v>
      </c>
      <c r="E28" s="65"/>
      <c r="F28" s="13">
        <f t="shared" si="0"/>
        <v>0</v>
      </c>
    </row>
    <row r="29" spans="1:6" ht="16.7" customHeight="1" x14ac:dyDescent="0.2">
      <c r="A29" s="142" t="s">
        <v>294</v>
      </c>
      <c r="B29" s="143"/>
      <c r="C29" s="144"/>
      <c r="D29" s="10">
        <v>1</v>
      </c>
      <c r="E29" s="65"/>
      <c r="F29" s="13">
        <f t="shared" si="0"/>
        <v>0</v>
      </c>
    </row>
    <row r="30" spans="1:6" ht="16.7" customHeight="1" x14ac:dyDescent="0.2">
      <c r="A30" s="142" t="s">
        <v>295</v>
      </c>
      <c r="B30" s="143"/>
      <c r="C30" s="144"/>
      <c r="D30" s="10">
        <v>1</v>
      </c>
      <c r="E30" s="65"/>
      <c r="F30" s="13">
        <f t="shared" si="0"/>
        <v>0</v>
      </c>
    </row>
    <row r="31" spans="1:6" ht="16.5" customHeight="1" x14ac:dyDescent="0.2">
      <c r="A31" s="142" t="s">
        <v>296</v>
      </c>
      <c r="B31" s="143"/>
      <c r="C31" s="144"/>
      <c r="D31" s="10">
        <v>1</v>
      </c>
      <c r="E31" s="65"/>
      <c r="F31" s="13">
        <f t="shared" si="0"/>
        <v>0</v>
      </c>
    </row>
    <row r="32" spans="1:6" ht="16.7" customHeight="1" x14ac:dyDescent="0.2">
      <c r="A32" s="142" t="s">
        <v>297</v>
      </c>
      <c r="B32" s="143"/>
      <c r="C32" s="144"/>
      <c r="D32" s="10">
        <v>1</v>
      </c>
      <c r="E32" s="65"/>
      <c r="F32" s="13">
        <f t="shared" si="0"/>
        <v>0</v>
      </c>
    </row>
    <row r="33" spans="1:6" ht="16.7" customHeight="1" x14ac:dyDescent="0.2">
      <c r="A33" s="142" t="s">
        <v>298</v>
      </c>
      <c r="B33" s="143"/>
      <c r="C33" s="144"/>
      <c r="D33" s="10">
        <v>1</v>
      </c>
      <c r="E33" s="65"/>
      <c r="F33" s="13">
        <f t="shared" si="0"/>
        <v>0</v>
      </c>
    </row>
    <row r="34" spans="1:6" ht="16.7" customHeight="1" x14ac:dyDescent="0.2">
      <c r="A34" s="142" t="s">
        <v>299</v>
      </c>
      <c r="B34" s="143"/>
      <c r="C34" s="144"/>
      <c r="D34" s="10">
        <v>1</v>
      </c>
      <c r="E34" s="65"/>
      <c r="F34" s="13">
        <f t="shared" si="0"/>
        <v>0</v>
      </c>
    </row>
    <row r="35" spans="1:6" ht="16.5" customHeight="1" x14ac:dyDescent="0.2">
      <c r="A35" s="142" t="s">
        <v>300</v>
      </c>
      <c r="B35" s="143"/>
      <c r="C35" s="144"/>
      <c r="D35" s="10">
        <v>1</v>
      </c>
      <c r="E35" s="65"/>
      <c r="F35" s="13">
        <f t="shared" si="0"/>
        <v>0</v>
      </c>
    </row>
    <row r="36" spans="1:6" ht="16.7" customHeight="1" x14ac:dyDescent="0.2">
      <c r="A36" s="142" t="s">
        <v>301</v>
      </c>
      <c r="B36" s="143"/>
      <c r="C36" s="144"/>
      <c r="D36" s="10">
        <v>1</v>
      </c>
      <c r="E36" s="65"/>
      <c r="F36" s="13">
        <f t="shared" si="0"/>
        <v>0</v>
      </c>
    </row>
    <row r="37" spans="1:6" ht="16.7" customHeight="1" x14ac:dyDescent="0.2">
      <c r="A37" s="142" t="s">
        <v>302</v>
      </c>
      <c r="B37" s="143"/>
      <c r="C37" s="144"/>
      <c r="D37" s="10">
        <v>1</v>
      </c>
      <c r="E37" s="65"/>
      <c r="F37" s="13">
        <f t="shared" si="0"/>
        <v>0</v>
      </c>
    </row>
    <row r="38" spans="1:6" ht="16.350000000000001" customHeight="1" x14ac:dyDescent="0.2">
      <c r="A38" s="142" t="s">
        <v>303</v>
      </c>
      <c r="B38" s="143"/>
      <c r="C38" s="144"/>
      <c r="D38" s="10">
        <v>1</v>
      </c>
      <c r="E38" s="65"/>
      <c r="F38" s="13">
        <f t="shared" si="0"/>
        <v>0</v>
      </c>
    </row>
    <row r="39" spans="1:6" ht="16.7" customHeight="1" x14ac:dyDescent="0.2">
      <c r="A39" s="142" t="s">
        <v>304</v>
      </c>
      <c r="B39" s="143"/>
      <c r="C39" s="144"/>
      <c r="D39" s="10">
        <v>1</v>
      </c>
      <c r="E39" s="65"/>
      <c r="F39" s="13">
        <f t="shared" si="0"/>
        <v>0</v>
      </c>
    </row>
    <row r="40" spans="1:6" ht="16.7" customHeight="1" x14ac:dyDescent="0.2">
      <c r="A40" s="142" t="s">
        <v>305</v>
      </c>
      <c r="B40" s="143"/>
      <c r="C40" s="144"/>
      <c r="D40" s="10">
        <v>2</v>
      </c>
      <c r="E40" s="65"/>
      <c r="F40" s="13">
        <f t="shared" si="0"/>
        <v>0</v>
      </c>
    </row>
    <row r="41" spans="1:6" ht="16.5" customHeight="1" x14ac:dyDescent="0.2">
      <c r="A41" s="142" t="s">
        <v>306</v>
      </c>
      <c r="B41" s="143"/>
      <c r="C41" s="144"/>
      <c r="D41" s="10">
        <v>10</v>
      </c>
      <c r="E41" s="65"/>
      <c r="F41" s="13">
        <f t="shared" si="0"/>
        <v>0</v>
      </c>
    </row>
    <row r="42" spans="1:6" ht="16.7" customHeight="1" x14ac:dyDescent="0.2">
      <c r="A42" s="142" t="s">
        <v>307</v>
      </c>
      <c r="B42" s="143"/>
      <c r="C42" s="144"/>
      <c r="D42" s="10">
        <v>1</v>
      </c>
      <c r="E42" s="65"/>
      <c r="F42" s="13">
        <f t="shared" si="0"/>
        <v>0</v>
      </c>
    </row>
    <row r="43" spans="1:6" ht="16.7" customHeight="1" x14ac:dyDescent="0.2">
      <c r="A43" s="142" t="s">
        <v>308</v>
      </c>
      <c r="B43" s="143"/>
      <c r="C43" s="144"/>
      <c r="D43" s="10">
        <v>2</v>
      </c>
      <c r="E43" s="65"/>
      <c r="F43" s="13">
        <f t="shared" si="0"/>
        <v>0</v>
      </c>
    </row>
    <row r="44" spans="1:6" ht="16.7" customHeight="1" x14ac:dyDescent="0.2">
      <c r="A44" s="142" t="s">
        <v>309</v>
      </c>
      <c r="B44" s="143"/>
      <c r="C44" s="144"/>
      <c r="D44" s="10">
        <v>1</v>
      </c>
      <c r="E44" s="65"/>
      <c r="F44" s="13">
        <f t="shared" si="0"/>
        <v>0</v>
      </c>
    </row>
    <row r="45" spans="1:6" ht="16.5" customHeight="1" x14ac:dyDescent="0.2">
      <c r="A45" s="142" t="s">
        <v>310</v>
      </c>
      <c r="B45" s="143"/>
      <c r="C45" s="144"/>
      <c r="D45" s="10">
        <v>1</v>
      </c>
      <c r="E45" s="65"/>
      <c r="F45" s="13">
        <f t="shared" si="0"/>
        <v>0</v>
      </c>
    </row>
    <row r="46" spans="1:6" ht="16.7" customHeight="1" x14ac:dyDescent="0.2">
      <c r="A46" s="142" t="s">
        <v>311</v>
      </c>
      <c r="B46" s="143"/>
      <c r="C46" s="144"/>
      <c r="D46" s="10">
        <v>2</v>
      </c>
      <c r="E46" s="65"/>
      <c r="F46" s="13">
        <f t="shared" si="0"/>
        <v>0</v>
      </c>
    </row>
    <row r="47" spans="1:6" ht="16.7" customHeight="1" x14ac:dyDescent="0.2">
      <c r="A47" s="142" t="s">
        <v>312</v>
      </c>
      <c r="B47" s="143"/>
      <c r="C47" s="144"/>
      <c r="D47" s="10">
        <v>2</v>
      </c>
      <c r="E47" s="65"/>
      <c r="F47" s="13">
        <f t="shared" si="0"/>
        <v>0</v>
      </c>
    </row>
    <row r="48" spans="1:6" ht="16.7" customHeight="1" x14ac:dyDescent="0.2">
      <c r="A48" s="142" t="s">
        <v>313</v>
      </c>
      <c r="B48" s="143"/>
      <c r="C48" s="144"/>
      <c r="D48" s="10">
        <v>10</v>
      </c>
      <c r="E48" s="65"/>
      <c r="F48" s="13">
        <f t="shared" si="0"/>
        <v>0</v>
      </c>
    </row>
    <row r="49" spans="1:6" ht="16.5" customHeight="1" x14ac:dyDescent="0.2">
      <c r="A49" s="142" t="s">
        <v>314</v>
      </c>
      <c r="B49" s="143"/>
      <c r="C49" s="144"/>
      <c r="D49" s="10">
        <v>1</v>
      </c>
      <c r="E49" s="65"/>
      <c r="F49" s="13">
        <f t="shared" si="0"/>
        <v>0</v>
      </c>
    </row>
    <row r="50" spans="1:6" ht="16.7" customHeight="1" x14ac:dyDescent="0.2">
      <c r="A50" s="142" t="s">
        <v>315</v>
      </c>
      <c r="B50" s="143"/>
      <c r="C50" s="144"/>
      <c r="D50" s="10">
        <v>2</v>
      </c>
      <c r="E50" s="65"/>
      <c r="F50" s="13">
        <f t="shared" si="0"/>
        <v>0</v>
      </c>
    </row>
    <row r="51" spans="1:6" ht="16.7" customHeight="1" x14ac:dyDescent="0.2">
      <c r="A51" s="142" t="s">
        <v>316</v>
      </c>
      <c r="B51" s="143"/>
      <c r="C51" s="144"/>
      <c r="D51" s="10">
        <v>1</v>
      </c>
      <c r="E51" s="65"/>
      <c r="F51" s="13">
        <f t="shared" si="0"/>
        <v>0</v>
      </c>
    </row>
    <row r="52" spans="1:6" ht="16.7" customHeight="1" x14ac:dyDescent="0.2">
      <c r="A52" s="142" t="s">
        <v>317</v>
      </c>
      <c r="B52" s="143"/>
      <c r="C52" s="144"/>
      <c r="D52" s="10">
        <v>4</v>
      </c>
      <c r="E52" s="65"/>
      <c r="F52" s="13">
        <f t="shared" si="0"/>
        <v>0</v>
      </c>
    </row>
    <row r="53" spans="1:6" ht="16.5" customHeight="1" x14ac:dyDescent="0.2">
      <c r="A53" s="142" t="s">
        <v>318</v>
      </c>
      <c r="B53" s="143"/>
      <c r="C53" s="144"/>
      <c r="D53" s="10">
        <v>7</v>
      </c>
      <c r="E53" s="65"/>
      <c r="F53" s="13">
        <f t="shared" si="0"/>
        <v>0</v>
      </c>
    </row>
    <row r="54" spans="1:6" ht="16.7" customHeight="1" x14ac:dyDescent="0.2">
      <c r="A54" s="142" t="s">
        <v>319</v>
      </c>
      <c r="B54" s="143"/>
      <c r="C54" s="144"/>
      <c r="D54" s="10">
        <v>1</v>
      </c>
      <c r="E54" s="65"/>
      <c r="F54" s="13">
        <f t="shared" si="0"/>
        <v>0</v>
      </c>
    </row>
    <row r="55" spans="1:6" ht="16.7" customHeight="1" x14ac:dyDescent="0.2">
      <c r="A55" s="142" t="s">
        <v>320</v>
      </c>
      <c r="B55" s="143"/>
      <c r="C55" s="144"/>
      <c r="D55" s="10">
        <v>5</v>
      </c>
      <c r="E55" s="65"/>
      <c r="F55" s="13">
        <f t="shared" si="0"/>
        <v>0</v>
      </c>
    </row>
    <row r="56" spans="1:6" ht="16.7" customHeight="1" x14ac:dyDescent="0.2">
      <c r="A56" s="142" t="s">
        <v>321</v>
      </c>
      <c r="B56" s="143"/>
      <c r="C56" s="144"/>
      <c r="D56" s="10">
        <v>7</v>
      </c>
      <c r="E56" s="65"/>
      <c r="F56" s="13">
        <f t="shared" si="0"/>
        <v>0</v>
      </c>
    </row>
    <row r="57" spans="1:6" ht="16.5" customHeight="1" x14ac:dyDescent="0.2">
      <c r="A57" s="142" t="s">
        <v>322</v>
      </c>
      <c r="B57" s="143"/>
      <c r="C57" s="144"/>
      <c r="D57" s="10">
        <v>1</v>
      </c>
      <c r="E57" s="65"/>
      <c r="F57" s="13">
        <f t="shared" si="0"/>
        <v>0</v>
      </c>
    </row>
    <row r="58" spans="1:6" ht="37.35" customHeight="1" x14ac:dyDescent="0.2">
      <c r="A58" s="142" t="s">
        <v>263</v>
      </c>
      <c r="B58" s="143"/>
      <c r="C58" s="144"/>
      <c r="D58" s="10">
        <v>2</v>
      </c>
      <c r="E58" s="66"/>
      <c r="F58" s="13">
        <f t="shared" si="0"/>
        <v>0</v>
      </c>
    </row>
    <row r="59" spans="1:6" ht="16.7" customHeight="1" x14ac:dyDescent="0.2">
      <c r="A59" s="142" t="s">
        <v>323</v>
      </c>
      <c r="B59" s="143"/>
      <c r="C59" s="144"/>
      <c r="D59" s="10">
        <v>15</v>
      </c>
      <c r="E59" s="65"/>
      <c r="F59" s="13">
        <f t="shared" si="0"/>
        <v>0</v>
      </c>
    </row>
    <row r="60" spans="1:6" ht="16.7" customHeight="1" x14ac:dyDescent="0.2">
      <c r="A60" s="142" t="s">
        <v>324</v>
      </c>
      <c r="B60" s="143"/>
      <c r="C60" s="144"/>
      <c r="D60" s="10">
        <v>2</v>
      </c>
      <c r="E60" s="65"/>
      <c r="F60" s="13">
        <f t="shared" si="0"/>
        <v>0</v>
      </c>
    </row>
    <row r="61" spans="1:6" ht="16.5" customHeight="1" x14ac:dyDescent="0.2">
      <c r="A61" s="142" t="s">
        <v>325</v>
      </c>
      <c r="B61" s="143"/>
      <c r="C61" s="144"/>
      <c r="D61" s="10">
        <v>1</v>
      </c>
      <c r="E61" s="65"/>
      <c r="F61" s="13">
        <f t="shared" si="0"/>
        <v>0</v>
      </c>
    </row>
    <row r="62" spans="1:6" ht="16.7" customHeight="1" x14ac:dyDescent="0.2">
      <c r="A62" s="142" t="s">
        <v>326</v>
      </c>
      <c r="B62" s="143"/>
      <c r="C62" s="144"/>
      <c r="D62" s="10">
        <v>2</v>
      </c>
      <c r="E62" s="65"/>
      <c r="F62" s="13">
        <f t="shared" si="0"/>
        <v>0</v>
      </c>
    </row>
    <row r="63" spans="1:6" ht="25.35" customHeight="1" x14ac:dyDescent="0.2">
      <c r="A63" s="142" t="s">
        <v>327</v>
      </c>
      <c r="B63" s="143"/>
      <c r="C63" s="144"/>
      <c r="D63" s="10">
        <v>2</v>
      </c>
      <c r="E63" s="66"/>
      <c r="F63" s="13">
        <f t="shared" si="0"/>
        <v>0</v>
      </c>
    </row>
    <row r="64" spans="1:6" ht="16.7" customHeight="1" x14ac:dyDescent="0.2">
      <c r="A64" s="142" t="s">
        <v>328</v>
      </c>
      <c r="B64" s="143"/>
      <c r="C64" s="144"/>
      <c r="D64" s="10">
        <v>6</v>
      </c>
      <c r="E64" s="65"/>
      <c r="F64" s="13">
        <f t="shared" si="0"/>
        <v>0</v>
      </c>
    </row>
    <row r="65" spans="1:6" ht="16.7" customHeight="1" x14ac:dyDescent="0.2">
      <c r="A65" s="142" t="s">
        <v>329</v>
      </c>
      <c r="B65" s="143"/>
      <c r="C65" s="144"/>
      <c r="D65" s="10">
        <v>10</v>
      </c>
      <c r="E65" s="65"/>
      <c r="F65" s="13">
        <f t="shared" si="0"/>
        <v>0</v>
      </c>
    </row>
    <row r="66" spans="1:6" ht="16.5" customHeight="1" x14ac:dyDescent="0.2">
      <c r="A66" s="142" t="s">
        <v>330</v>
      </c>
      <c r="B66" s="143"/>
      <c r="C66" s="144"/>
      <c r="D66" s="10">
        <v>1</v>
      </c>
      <c r="E66" s="65"/>
      <c r="F66" s="13">
        <f t="shared" si="0"/>
        <v>0</v>
      </c>
    </row>
    <row r="67" spans="1:6" ht="16.7" customHeight="1" x14ac:dyDescent="0.2">
      <c r="A67" s="142" t="s">
        <v>331</v>
      </c>
      <c r="B67" s="143"/>
      <c r="C67" s="144"/>
      <c r="D67" s="10">
        <v>1</v>
      </c>
      <c r="E67" s="65"/>
      <c r="F67" s="13">
        <f t="shared" si="0"/>
        <v>0</v>
      </c>
    </row>
    <row r="68" spans="1:6" ht="16.350000000000001" customHeight="1" x14ac:dyDescent="0.2">
      <c r="A68" s="142" t="s">
        <v>332</v>
      </c>
      <c r="B68" s="143"/>
      <c r="C68" s="144"/>
      <c r="D68" s="10">
        <v>1</v>
      </c>
      <c r="E68" s="67"/>
      <c r="F68" s="13">
        <f t="shared" ref="F68:F109" si="1">ROUND((D68*E68),2)</f>
        <v>0</v>
      </c>
    </row>
    <row r="69" spans="1:6" ht="16.7" customHeight="1" x14ac:dyDescent="0.2">
      <c r="A69" s="142" t="s">
        <v>333</v>
      </c>
      <c r="B69" s="143"/>
      <c r="C69" s="144"/>
      <c r="D69" s="10">
        <v>1</v>
      </c>
      <c r="E69" s="65"/>
      <c r="F69" s="13">
        <f t="shared" si="1"/>
        <v>0</v>
      </c>
    </row>
    <row r="70" spans="1:6" ht="16.7" customHeight="1" x14ac:dyDescent="0.2">
      <c r="A70" s="142" t="s">
        <v>334</v>
      </c>
      <c r="B70" s="143"/>
      <c r="C70" s="144"/>
      <c r="D70" s="10">
        <v>5</v>
      </c>
      <c r="E70" s="65"/>
      <c r="F70" s="13">
        <f t="shared" si="1"/>
        <v>0</v>
      </c>
    </row>
    <row r="71" spans="1:6" ht="16.5" customHeight="1" x14ac:dyDescent="0.2">
      <c r="A71" s="142" t="s">
        <v>335</v>
      </c>
      <c r="B71" s="143"/>
      <c r="C71" s="144"/>
      <c r="D71" s="10">
        <v>1</v>
      </c>
      <c r="E71" s="65"/>
      <c r="F71" s="13">
        <f t="shared" si="1"/>
        <v>0</v>
      </c>
    </row>
    <row r="72" spans="1:6" ht="16.7" customHeight="1" x14ac:dyDescent="0.2">
      <c r="A72" s="142" t="s">
        <v>336</v>
      </c>
      <c r="B72" s="143"/>
      <c r="C72" s="144"/>
      <c r="D72" s="10">
        <v>2</v>
      </c>
      <c r="E72" s="65"/>
      <c r="F72" s="13">
        <f t="shared" si="1"/>
        <v>0</v>
      </c>
    </row>
    <row r="73" spans="1:6" ht="16.7" customHeight="1" x14ac:dyDescent="0.2">
      <c r="A73" s="142" t="s">
        <v>337</v>
      </c>
      <c r="B73" s="143"/>
      <c r="C73" s="144"/>
      <c r="D73" s="10">
        <v>1</v>
      </c>
      <c r="E73" s="65"/>
      <c r="F73" s="13">
        <f t="shared" si="1"/>
        <v>0</v>
      </c>
    </row>
    <row r="74" spans="1:6" ht="16.7" customHeight="1" x14ac:dyDescent="0.2">
      <c r="A74" s="142" t="s">
        <v>338</v>
      </c>
      <c r="B74" s="143"/>
      <c r="C74" s="144"/>
      <c r="D74" s="10">
        <v>1</v>
      </c>
      <c r="E74" s="65"/>
      <c r="F74" s="13">
        <f t="shared" si="1"/>
        <v>0</v>
      </c>
    </row>
    <row r="75" spans="1:6" ht="16.5" customHeight="1" x14ac:dyDescent="0.2">
      <c r="A75" s="142" t="s">
        <v>339</v>
      </c>
      <c r="B75" s="143"/>
      <c r="C75" s="144"/>
      <c r="D75" s="10">
        <v>5</v>
      </c>
      <c r="E75" s="65"/>
      <c r="F75" s="13">
        <f t="shared" si="1"/>
        <v>0</v>
      </c>
    </row>
    <row r="76" spans="1:6" ht="16.7" customHeight="1" x14ac:dyDescent="0.2">
      <c r="A76" s="142" t="s">
        <v>340</v>
      </c>
      <c r="B76" s="143"/>
      <c r="C76" s="144"/>
      <c r="D76" s="10">
        <v>200</v>
      </c>
      <c r="E76" s="65"/>
      <c r="F76" s="13">
        <f t="shared" si="1"/>
        <v>0</v>
      </c>
    </row>
    <row r="77" spans="1:6" ht="16.7" customHeight="1" x14ac:dyDescent="0.2">
      <c r="A77" s="142" t="s">
        <v>341</v>
      </c>
      <c r="B77" s="143"/>
      <c r="C77" s="144"/>
      <c r="D77" s="10">
        <v>1</v>
      </c>
      <c r="E77" s="65"/>
      <c r="F77" s="13">
        <f t="shared" si="1"/>
        <v>0</v>
      </c>
    </row>
    <row r="78" spans="1:6" ht="16.7" customHeight="1" x14ac:dyDescent="0.2">
      <c r="A78" s="142" t="s">
        <v>342</v>
      </c>
      <c r="B78" s="143"/>
      <c r="C78" s="144"/>
      <c r="D78" s="10">
        <v>1</v>
      </c>
      <c r="E78" s="65"/>
      <c r="F78" s="13">
        <f t="shared" si="1"/>
        <v>0</v>
      </c>
    </row>
    <row r="79" spans="1:6" ht="16.5" customHeight="1" x14ac:dyDescent="0.2">
      <c r="A79" s="142" t="s">
        <v>343</v>
      </c>
      <c r="B79" s="143"/>
      <c r="C79" s="144"/>
      <c r="D79" s="10">
        <v>1</v>
      </c>
      <c r="E79" s="65"/>
      <c r="F79" s="13">
        <f t="shared" si="1"/>
        <v>0</v>
      </c>
    </row>
    <row r="80" spans="1:6" ht="16.7" customHeight="1" x14ac:dyDescent="0.2">
      <c r="A80" s="142" t="s">
        <v>344</v>
      </c>
      <c r="B80" s="143"/>
      <c r="C80" s="144"/>
      <c r="D80" s="10">
        <v>1</v>
      </c>
      <c r="E80" s="65"/>
      <c r="F80" s="13">
        <f t="shared" si="1"/>
        <v>0</v>
      </c>
    </row>
    <row r="81" spans="1:6" ht="16.7" customHeight="1" x14ac:dyDescent="0.2">
      <c r="A81" s="142" t="s">
        <v>345</v>
      </c>
      <c r="B81" s="143"/>
      <c r="C81" s="144"/>
      <c r="D81" s="10">
        <v>4</v>
      </c>
      <c r="E81" s="65"/>
      <c r="F81" s="13">
        <f t="shared" si="1"/>
        <v>0</v>
      </c>
    </row>
    <row r="82" spans="1:6" ht="16.7" customHeight="1" x14ac:dyDescent="0.2">
      <c r="A82" s="142" t="s">
        <v>346</v>
      </c>
      <c r="B82" s="143"/>
      <c r="C82" s="144"/>
      <c r="D82" s="10">
        <v>1</v>
      </c>
      <c r="E82" s="65"/>
      <c r="F82" s="13">
        <f t="shared" si="1"/>
        <v>0</v>
      </c>
    </row>
    <row r="83" spans="1:6" ht="16.5" customHeight="1" x14ac:dyDescent="0.2">
      <c r="A83" s="142" t="s">
        <v>347</v>
      </c>
      <c r="B83" s="143"/>
      <c r="C83" s="144"/>
      <c r="D83" s="10">
        <v>1</v>
      </c>
      <c r="E83" s="65"/>
      <c r="F83" s="13">
        <f t="shared" si="1"/>
        <v>0</v>
      </c>
    </row>
    <row r="84" spans="1:6" ht="16.7" customHeight="1" x14ac:dyDescent="0.2">
      <c r="A84" s="142" t="s">
        <v>348</v>
      </c>
      <c r="B84" s="143"/>
      <c r="C84" s="144"/>
      <c r="D84" s="10">
        <v>1</v>
      </c>
      <c r="E84" s="65"/>
      <c r="F84" s="13">
        <f t="shared" si="1"/>
        <v>0</v>
      </c>
    </row>
    <row r="85" spans="1:6" ht="16.7" customHeight="1" x14ac:dyDescent="0.2">
      <c r="A85" s="142" t="s">
        <v>349</v>
      </c>
      <c r="B85" s="143"/>
      <c r="C85" s="144"/>
      <c r="D85" s="10">
        <v>4</v>
      </c>
      <c r="E85" s="65"/>
      <c r="F85" s="13">
        <f t="shared" si="1"/>
        <v>0</v>
      </c>
    </row>
    <row r="86" spans="1:6" ht="16.7" customHeight="1" x14ac:dyDescent="0.2">
      <c r="A86" s="142" t="s">
        <v>350</v>
      </c>
      <c r="B86" s="143"/>
      <c r="C86" s="144"/>
      <c r="D86" s="10">
        <v>2</v>
      </c>
      <c r="E86" s="65"/>
      <c r="F86" s="13">
        <f t="shared" si="1"/>
        <v>0</v>
      </c>
    </row>
    <row r="87" spans="1:6" ht="16.5" customHeight="1" x14ac:dyDescent="0.2">
      <c r="A87" s="142" t="s">
        <v>351</v>
      </c>
      <c r="B87" s="143"/>
      <c r="C87" s="144"/>
      <c r="D87" s="10">
        <v>1</v>
      </c>
      <c r="E87" s="65"/>
      <c r="F87" s="13">
        <f t="shared" si="1"/>
        <v>0</v>
      </c>
    </row>
    <row r="88" spans="1:6" ht="16.7" customHeight="1" x14ac:dyDescent="0.2">
      <c r="A88" s="142" t="s">
        <v>352</v>
      </c>
      <c r="B88" s="143"/>
      <c r="C88" s="144"/>
      <c r="D88" s="10">
        <v>2</v>
      </c>
      <c r="E88" s="65"/>
      <c r="F88" s="13">
        <f t="shared" si="1"/>
        <v>0</v>
      </c>
    </row>
    <row r="89" spans="1:6" ht="16.7" customHeight="1" x14ac:dyDescent="0.2">
      <c r="A89" s="142" t="s">
        <v>353</v>
      </c>
      <c r="B89" s="143"/>
      <c r="C89" s="144"/>
      <c r="D89" s="10">
        <v>2</v>
      </c>
      <c r="E89" s="65"/>
      <c r="F89" s="13">
        <f t="shared" si="1"/>
        <v>0</v>
      </c>
    </row>
    <row r="90" spans="1:6" ht="16.7" customHeight="1" x14ac:dyDescent="0.2">
      <c r="A90" s="142" t="s">
        <v>354</v>
      </c>
      <c r="B90" s="143"/>
      <c r="C90" s="144"/>
      <c r="D90" s="10">
        <v>1</v>
      </c>
      <c r="E90" s="65"/>
      <c r="F90" s="13">
        <f t="shared" si="1"/>
        <v>0</v>
      </c>
    </row>
    <row r="91" spans="1:6" ht="16.5" customHeight="1" x14ac:dyDescent="0.2">
      <c r="A91" s="142" t="s">
        <v>355</v>
      </c>
      <c r="B91" s="143"/>
      <c r="C91" s="144"/>
      <c r="D91" s="10">
        <v>2</v>
      </c>
      <c r="E91" s="65"/>
      <c r="F91" s="13">
        <f t="shared" si="1"/>
        <v>0</v>
      </c>
    </row>
    <row r="92" spans="1:6" ht="16.7" customHeight="1" x14ac:dyDescent="0.2">
      <c r="A92" s="142" t="s">
        <v>356</v>
      </c>
      <c r="B92" s="143"/>
      <c r="C92" s="144"/>
      <c r="D92" s="10">
        <v>22</v>
      </c>
      <c r="E92" s="65"/>
      <c r="F92" s="13">
        <f t="shared" si="1"/>
        <v>0</v>
      </c>
    </row>
    <row r="93" spans="1:6" ht="16.7" customHeight="1" x14ac:dyDescent="0.2">
      <c r="A93" s="142" t="s">
        <v>357</v>
      </c>
      <c r="B93" s="143"/>
      <c r="C93" s="144"/>
      <c r="D93" s="10">
        <v>1</v>
      </c>
      <c r="E93" s="65"/>
      <c r="F93" s="13">
        <f t="shared" si="1"/>
        <v>0</v>
      </c>
    </row>
    <row r="94" spans="1:6" ht="16.7" customHeight="1" x14ac:dyDescent="0.2">
      <c r="A94" s="142" t="s">
        <v>358</v>
      </c>
      <c r="B94" s="143"/>
      <c r="C94" s="144"/>
      <c r="D94" s="10">
        <v>2</v>
      </c>
      <c r="E94" s="65"/>
      <c r="F94" s="13">
        <f t="shared" si="1"/>
        <v>0</v>
      </c>
    </row>
    <row r="95" spans="1:6" ht="16.5" customHeight="1" x14ac:dyDescent="0.2">
      <c r="A95" s="142" t="s">
        <v>359</v>
      </c>
      <c r="B95" s="143"/>
      <c r="C95" s="144"/>
      <c r="D95" s="10">
        <v>4</v>
      </c>
      <c r="E95" s="65"/>
      <c r="F95" s="13">
        <f t="shared" si="1"/>
        <v>0</v>
      </c>
    </row>
    <row r="96" spans="1:6" ht="16.7" customHeight="1" x14ac:dyDescent="0.2">
      <c r="A96" s="142" t="s">
        <v>360</v>
      </c>
      <c r="B96" s="143"/>
      <c r="C96" s="144"/>
      <c r="D96" s="10">
        <v>2</v>
      </c>
      <c r="E96" s="65"/>
      <c r="F96" s="13">
        <f t="shared" si="1"/>
        <v>0</v>
      </c>
    </row>
    <row r="97" spans="1:6" ht="16.7" customHeight="1" x14ac:dyDescent="0.2">
      <c r="A97" s="142" t="s">
        <v>361</v>
      </c>
      <c r="B97" s="143"/>
      <c r="C97" s="144"/>
      <c r="D97" s="10">
        <v>1</v>
      </c>
      <c r="E97" s="65"/>
      <c r="F97" s="13">
        <f t="shared" si="1"/>
        <v>0</v>
      </c>
    </row>
    <row r="98" spans="1:6" ht="16.7" customHeight="1" x14ac:dyDescent="0.2">
      <c r="A98" s="142" t="s">
        <v>362</v>
      </c>
      <c r="B98" s="143"/>
      <c r="C98" s="144"/>
      <c r="D98" s="10">
        <v>1</v>
      </c>
      <c r="E98" s="65"/>
      <c r="F98" s="13">
        <f t="shared" si="1"/>
        <v>0</v>
      </c>
    </row>
    <row r="99" spans="1:6" ht="16.5" customHeight="1" x14ac:dyDescent="0.2">
      <c r="A99" s="142" t="s">
        <v>363</v>
      </c>
      <c r="B99" s="143"/>
      <c r="C99" s="144"/>
      <c r="D99" s="10">
        <v>1</v>
      </c>
      <c r="E99" s="65"/>
      <c r="F99" s="13">
        <f t="shared" si="1"/>
        <v>0</v>
      </c>
    </row>
    <row r="100" spans="1:6" ht="16.7" customHeight="1" x14ac:dyDescent="0.2">
      <c r="A100" s="142" t="s">
        <v>364</v>
      </c>
      <c r="B100" s="143"/>
      <c r="C100" s="144"/>
      <c r="D100" s="10">
        <v>1</v>
      </c>
      <c r="E100" s="65"/>
      <c r="F100" s="13">
        <f t="shared" si="1"/>
        <v>0</v>
      </c>
    </row>
    <row r="101" spans="1:6" ht="16.7" customHeight="1" x14ac:dyDescent="0.2">
      <c r="A101" s="142" t="s">
        <v>365</v>
      </c>
      <c r="B101" s="143"/>
      <c r="C101" s="144"/>
      <c r="D101" s="10">
        <v>2</v>
      </c>
      <c r="E101" s="65"/>
      <c r="F101" s="13">
        <f t="shared" si="1"/>
        <v>0</v>
      </c>
    </row>
    <row r="102" spans="1:6" ht="16.7" customHeight="1" x14ac:dyDescent="0.2">
      <c r="A102" s="142" t="s">
        <v>366</v>
      </c>
      <c r="B102" s="143"/>
      <c r="C102" s="144"/>
      <c r="D102" s="10">
        <v>1</v>
      </c>
      <c r="E102" s="65"/>
      <c r="F102" s="13">
        <f t="shared" si="1"/>
        <v>0</v>
      </c>
    </row>
    <row r="103" spans="1:6" ht="16.5" customHeight="1" x14ac:dyDescent="0.2">
      <c r="A103" s="142" t="s">
        <v>367</v>
      </c>
      <c r="B103" s="143"/>
      <c r="C103" s="144"/>
      <c r="D103" s="10">
        <v>2</v>
      </c>
      <c r="E103" s="65"/>
      <c r="F103" s="13">
        <f t="shared" si="1"/>
        <v>0</v>
      </c>
    </row>
    <row r="104" spans="1:6" ht="16.7" customHeight="1" x14ac:dyDescent="0.2">
      <c r="A104" s="142" t="s">
        <v>368</v>
      </c>
      <c r="B104" s="143"/>
      <c r="C104" s="144"/>
      <c r="D104" s="10">
        <v>1</v>
      </c>
      <c r="E104" s="65"/>
      <c r="F104" s="13">
        <f t="shared" si="1"/>
        <v>0</v>
      </c>
    </row>
    <row r="105" spans="1:6" ht="16.7" customHeight="1" x14ac:dyDescent="0.2">
      <c r="A105" s="142" t="s">
        <v>369</v>
      </c>
      <c r="B105" s="143"/>
      <c r="C105" s="144"/>
      <c r="D105" s="10">
        <v>2</v>
      </c>
      <c r="E105" s="65"/>
      <c r="F105" s="13">
        <f t="shared" si="1"/>
        <v>0</v>
      </c>
    </row>
    <row r="106" spans="1:6" ht="16.7" customHeight="1" x14ac:dyDescent="0.2">
      <c r="A106" s="142" t="s">
        <v>370</v>
      </c>
      <c r="B106" s="143"/>
      <c r="C106" s="144"/>
      <c r="D106" s="10">
        <v>2</v>
      </c>
      <c r="E106" s="65"/>
      <c r="F106" s="13">
        <f t="shared" si="1"/>
        <v>0</v>
      </c>
    </row>
    <row r="107" spans="1:6" ht="16.7" customHeight="1" x14ac:dyDescent="0.2">
      <c r="A107" s="142" t="s">
        <v>371</v>
      </c>
      <c r="B107" s="143"/>
      <c r="C107" s="144"/>
      <c r="D107" s="10">
        <v>15</v>
      </c>
      <c r="E107" s="65"/>
      <c r="F107" s="13">
        <f t="shared" si="1"/>
        <v>0</v>
      </c>
    </row>
    <row r="108" spans="1:6" ht="16.350000000000001" customHeight="1" x14ac:dyDescent="0.2">
      <c r="A108" s="142" t="s">
        <v>372</v>
      </c>
      <c r="B108" s="143"/>
      <c r="C108" s="144"/>
      <c r="D108" s="10">
        <v>10</v>
      </c>
      <c r="E108" s="65"/>
      <c r="F108" s="13">
        <f t="shared" si="1"/>
        <v>0</v>
      </c>
    </row>
    <row r="109" spans="1:6" ht="16.7" customHeight="1" x14ac:dyDescent="0.2">
      <c r="A109" s="142" t="s">
        <v>373</v>
      </c>
      <c r="B109" s="143"/>
      <c r="C109" s="144"/>
      <c r="D109" s="10">
        <v>2</v>
      </c>
      <c r="E109" s="68"/>
      <c r="F109" s="13">
        <f t="shared" si="1"/>
        <v>0</v>
      </c>
    </row>
    <row r="110" spans="1:6" ht="16.7" customHeight="1" x14ac:dyDescent="0.2">
      <c r="A110" s="133" t="s">
        <v>267</v>
      </c>
      <c r="B110" s="134"/>
      <c r="C110" s="134"/>
      <c r="D110" s="134"/>
      <c r="E110" s="135"/>
      <c r="F110" s="69">
        <f>SUM(F3:F109)</f>
        <v>0</v>
      </c>
    </row>
    <row r="111" spans="1:6" ht="16.7" customHeight="1" x14ac:dyDescent="0.2">
      <c r="A111" s="20"/>
      <c r="B111" s="20"/>
      <c r="C111" s="20"/>
      <c r="D111" s="20"/>
      <c r="E111" s="20"/>
      <c r="F111" s="20"/>
    </row>
    <row r="112" spans="1:6" ht="52.5" customHeight="1" x14ac:dyDescent="0.2">
      <c r="A112" s="10">
        <v>1</v>
      </c>
      <c r="B112" s="145" t="s">
        <v>264</v>
      </c>
      <c r="C112" s="146"/>
      <c r="D112" s="147"/>
      <c r="E112" s="12" t="s">
        <v>374</v>
      </c>
      <c r="F112" s="30">
        <f>ROUND((F110*E112),2)</f>
        <v>0</v>
      </c>
    </row>
    <row r="113" spans="1:6" ht="33" customHeight="1" x14ac:dyDescent="0.2">
      <c r="A113" s="10">
        <v>2</v>
      </c>
      <c r="B113" s="145" t="s">
        <v>375</v>
      </c>
      <c r="C113" s="146"/>
      <c r="D113" s="147"/>
      <c r="E113" s="35">
        <v>0.2</v>
      </c>
      <c r="F113" s="13">
        <f>ROUND((F110*E113),2)</f>
        <v>0</v>
      </c>
    </row>
    <row r="114" spans="1:6" ht="16.7" customHeight="1" x14ac:dyDescent="0.2">
      <c r="A114" s="136" t="s">
        <v>376</v>
      </c>
      <c r="B114" s="137"/>
      <c r="C114" s="137"/>
      <c r="D114" s="137"/>
      <c r="E114" s="138"/>
      <c r="F114" s="70">
        <f>SUM(F112:F113)</f>
        <v>0</v>
      </c>
    </row>
    <row r="115" spans="1:6" ht="16.7" customHeight="1" x14ac:dyDescent="0.2">
      <c r="A115" s="139" t="s">
        <v>377</v>
      </c>
      <c r="B115" s="140"/>
      <c r="C115" s="140"/>
      <c r="D115" s="140"/>
      <c r="E115" s="141"/>
      <c r="F115" s="29">
        <v>14</v>
      </c>
    </row>
    <row r="116" spans="1:6" ht="16.7" customHeight="1" x14ac:dyDescent="0.2">
      <c r="A116" s="136" t="s">
        <v>378</v>
      </c>
      <c r="B116" s="137"/>
      <c r="C116" s="137"/>
      <c r="D116" s="137"/>
      <c r="E116" s="138"/>
      <c r="F116" s="70">
        <f>ROUND((F114/F115),2)</f>
        <v>0</v>
      </c>
    </row>
    <row r="117" spans="1:6" ht="16.7" customHeight="1" x14ac:dyDescent="0.2">
      <c r="A117" s="20"/>
      <c r="B117" s="20"/>
      <c r="C117" s="20"/>
      <c r="D117" s="20"/>
      <c r="E117" s="20"/>
      <c r="F117" s="20"/>
    </row>
  </sheetData>
  <mergeCells count="115">
    <mergeCell ref="A40:C40"/>
    <mergeCell ref="A39:C39"/>
    <mergeCell ref="A38:C38"/>
    <mergeCell ref="B112:D112"/>
    <mergeCell ref="B113:D113"/>
    <mergeCell ref="A49:C49"/>
    <mergeCell ref="A48:C48"/>
    <mergeCell ref="A47:C47"/>
    <mergeCell ref="A72:C72"/>
    <mergeCell ref="A79:C79"/>
    <mergeCell ref="A78:C78"/>
    <mergeCell ref="A77:C77"/>
    <mergeCell ref="A76:C76"/>
    <mergeCell ref="A83:C83"/>
    <mergeCell ref="A82:C82"/>
    <mergeCell ref="A81:C81"/>
    <mergeCell ref="A80:C80"/>
    <mergeCell ref="A87:C87"/>
    <mergeCell ref="A86:C86"/>
    <mergeCell ref="A85:C85"/>
    <mergeCell ref="A84:C84"/>
    <mergeCell ref="A91:C91"/>
    <mergeCell ref="A90:C90"/>
    <mergeCell ref="A75:C75"/>
    <mergeCell ref="A74:C74"/>
    <mergeCell ref="A73:C73"/>
    <mergeCell ref="A46:C46"/>
    <mergeCell ref="A45:C45"/>
    <mergeCell ref="A44:C44"/>
    <mergeCell ref="A43:C43"/>
    <mergeCell ref="A42:C42"/>
    <mergeCell ref="A41:C41"/>
    <mergeCell ref="A63:C63"/>
    <mergeCell ref="A62:C62"/>
    <mergeCell ref="A61:C61"/>
    <mergeCell ref="A60:C60"/>
    <mergeCell ref="A67:C67"/>
    <mergeCell ref="A66:C66"/>
    <mergeCell ref="A65:C65"/>
    <mergeCell ref="A64:C64"/>
    <mergeCell ref="A71:C71"/>
    <mergeCell ref="A70:C70"/>
    <mergeCell ref="A69:C69"/>
    <mergeCell ref="A68:C68"/>
    <mergeCell ref="A24:C24"/>
    <mergeCell ref="A25:C25"/>
    <mergeCell ref="A22:C22"/>
    <mergeCell ref="A23:C23"/>
    <mergeCell ref="A37:C37"/>
    <mergeCell ref="A35:C35"/>
    <mergeCell ref="A34:C34"/>
    <mergeCell ref="A33:C33"/>
    <mergeCell ref="A32:C32"/>
    <mergeCell ref="A31:C31"/>
    <mergeCell ref="A30:C30"/>
    <mergeCell ref="A6:C6"/>
    <mergeCell ref="A7:C7"/>
    <mergeCell ref="A4:C4"/>
    <mergeCell ref="A5:C5"/>
    <mergeCell ref="A2:C2"/>
    <mergeCell ref="A3:C3"/>
    <mergeCell ref="A12:C12"/>
    <mergeCell ref="A13:C13"/>
    <mergeCell ref="A10:C10"/>
    <mergeCell ref="A11:C11"/>
    <mergeCell ref="A8:C8"/>
    <mergeCell ref="A9:C9"/>
    <mergeCell ref="A96:C96"/>
    <mergeCell ref="A14:C14"/>
    <mergeCell ref="A51:C51"/>
    <mergeCell ref="A50:C50"/>
    <mergeCell ref="A55:C55"/>
    <mergeCell ref="A54:C54"/>
    <mergeCell ref="A53:C53"/>
    <mergeCell ref="A52:C52"/>
    <mergeCell ref="A59:C59"/>
    <mergeCell ref="A58:C58"/>
    <mergeCell ref="A57:C57"/>
    <mergeCell ref="A56:C56"/>
    <mergeCell ref="A29:C29"/>
    <mergeCell ref="A28:C28"/>
    <mergeCell ref="A27:C27"/>
    <mergeCell ref="A36:C36"/>
    <mergeCell ref="A15:C15"/>
    <mergeCell ref="A20:C20"/>
    <mergeCell ref="A21:C21"/>
    <mergeCell ref="A18:C18"/>
    <mergeCell ref="A19:C19"/>
    <mergeCell ref="A16:C16"/>
    <mergeCell ref="A17:C17"/>
    <mergeCell ref="A26:C26"/>
    <mergeCell ref="A110:E110"/>
    <mergeCell ref="A114:E114"/>
    <mergeCell ref="A115:E115"/>
    <mergeCell ref="A116:E116"/>
    <mergeCell ref="A1:F1"/>
    <mergeCell ref="A103:C103"/>
    <mergeCell ref="A102:C102"/>
    <mergeCell ref="A101:C101"/>
    <mergeCell ref="A100:C100"/>
    <mergeCell ref="A107:C107"/>
    <mergeCell ref="A106:C106"/>
    <mergeCell ref="A105:C105"/>
    <mergeCell ref="A104:C104"/>
    <mergeCell ref="A109:C109"/>
    <mergeCell ref="A108:C108"/>
    <mergeCell ref="A89:C89"/>
    <mergeCell ref="A88:C88"/>
    <mergeCell ref="A95:C95"/>
    <mergeCell ref="A94:C94"/>
    <mergeCell ref="A93:C93"/>
    <mergeCell ref="A92:C92"/>
    <mergeCell ref="A99:C99"/>
    <mergeCell ref="A98:C98"/>
    <mergeCell ref="A97:C9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G34"/>
  <sheetViews>
    <sheetView topLeftCell="A25" workbookViewId="0">
      <selection activeCell="H3" sqref="H3:I25"/>
    </sheetView>
  </sheetViews>
  <sheetFormatPr defaultRowHeight="12.75" x14ac:dyDescent="0.2"/>
  <cols>
    <col min="1" max="1" width="6.83203125" style="4" bestFit="1" customWidth="1"/>
    <col min="2" max="2" width="23.5" style="4" bestFit="1" customWidth="1"/>
    <col min="3" max="3" width="4" style="21" bestFit="1" customWidth="1"/>
    <col min="4" max="4" width="8.1640625" style="4" bestFit="1" customWidth="1"/>
    <col min="5" max="5" width="7" style="21" bestFit="1" customWidth="1"/>
    <col min="6" max="6" width="6.5" style="4" bestFit="1" customWidth="1"/>
    <col min="7" max="7" width="8" style="4" customWidth="1"/>
    <col min="8" max="8" width="7.6640625" style="4" bestFit="1" customWidth="1"/>
    <col min="9" max="9" width="8.5" style="21" bestFit="1" customWidth="1"/>
    <col min="10" max="10" width="6.83203125" style="4" customWidth="1"/>
    <col min="11" max="11" width="5.83203125" style="4" bestFit="1" customWidth="1"/>
    <col min="12" max="12" width="10.6640625" style="4" bestFit="1" customWidth="1"/>
    <col min="13" max="13" width="18.5" style="4" bestFit="1" customWidth="1"/>
    <col min="14" max="16" width="6.6640625" style="4" customWidth="1"/>
    <col min="17" max="17" width="3.33203125" style="4" customWidth="1"/>
    <col min="18" max="18" width="5.83203125" style="4" customWidth="1"/>
    <col min="19" max="19" width="2.1640625" style="4" customWidth="1"/>
    <col min="20" max="20" width="3.33203125" style="4" customWidth="1"/>
    <col min="21" max="21" width="5.83203125" style="4" customWidth="1"/>
    <col min="22" max="22" width="9.33203125" style="4" customWidth="1"/>
    <col min="23" max="24" width="12.6640625" style="4" customWidth="1"/>
    <col min="25" max="25" width="3.33203125" style="4" customWidth="1"/>
    <col min="26" max="16384" width="9.33203125" style="4"/>
  </cols>
  <sheetData>
    <row r="1" spans="1:13" ht="37.5" customHeight="1" x14ac:dyDescent="0.2">
      <c r="A1" s="150" t="s">
        <v>760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3" ht="54" customHeight="1" x14ac:dyDescent="0.2">
      <c r="A2" s="7" t="s">
        <v>779</v>
      </c>
      <c r="B2" s="7" t="s">
        <v>380</v>
      </c>
      <c r="C2" s="7" t="s">
        <v>207</v>
      </c>
      <c r="D2" s="7" t="s">
        <v>381</v>
      </c>
      <c r="E2" s="7" t="s">
        <v>688</v>
      </c>
      <c r="F2" s="7" t="s">
        <v>382</v>
      </c>
      <c r="G2" s="7" t="s">
        <v>780</v>
      </c>
      <c r="H2" s="7" t="s">
        <v>382</v>
      </c>
      <c r="I2" s="7" t="s">
        <v>385</v>
      </c>
      <c r="J2" s="7" t="s">
        <v>383</v>
      </c>
      <c r="K2" s="7" t="s">
        <v>689</v>
      </c>
      <c r="L2" s="7" t="s">
        <v>384</v>
      </c>
      <c r="M2" s="73" t="s">
        <v>548</v>
      </c>
    </row>
    <row r="3" spans="1:13" x14ac:dyDescent="0.2">
      <c r="A3" s="31" t="s">
        <v>410</v>
      </c>
      <c r="B3" s="11" t="s">
        <v>386</v>
      </c>
      <c r="C3" s="12" t="s">
        <v>470</v>
      </c>
      <c r="D3" s="12" t="s">
        <v>387</v>
      </c>
      <c r="E3" s="10">
        <v>34780</v>
      </c>
      <c r="F3" s="13">
        <v>89</v>
      </c>
      <c r="G3" s="13">
        <f>F3*($M$3)</f>
        <v>0</v>
      </c>
      <c r="H3" s="13"/>
      <c r="I3" s="37"/>
      <c r="J3" s="13">
        <f>ROUND((H3*I3),2)</f>
        <v>0</v>
      </c>
      <c r="K3" s="10">
        <v>65</v>
      </c>
      <c r="L3" s="13">
        <f>ROUND((J3*K3),2)</f>
        <v>0</v>
      </c>
      <c r="M3" s="74"/>
    </row>
    <row r="4" spans="1:13" x14ac:dyDescent="0.2">
      <c r="A4" s="31" t="s">
        <v>411</v>
      </c>
      <c r="B4" s="11" t="s">
        <v>388</v>
      </c>
      <c r="C4" s="12" t="s">
        <v>470</v>
      </c>
      <c r="D4" s="12" t="s">
        <v>387</v>
      </c>
      <c r="E4" s="10">
        <v>34783</v>
      </c>
      <c r="F4" s="13">
        <v>79</v>
      </c>
      <c r="G4" s="13">
        <f t="shared" ref="G4:G25" si="0">F4*($M$3)</f>
        <v>0</v>
      </c>
      <c r="H4" s="13"/>
      <c r="I4" s="37"/>
      <c r="J4" s="13">
        <f t="shared" ref="J4:J25" si="1">ROUND((H4*I4),2)</f>
        <v>0</v>
      </c>
      <c r="K4" s="10">
        <v>60</v>
      </c>
      <c r="L4" s="13">
        <f t="shared" ref="L4:L24" si="2">ROUND((J4*K4),2)</f>
        <v>0</v>
      </c>
    </row>
    <row r="5" spans="1:13" ht="27" x14ac:dyDescent="0.2">
      <c r="A5" s="31" t="s">
        <v>412</v>
      </c>
      <c r="B5" s="11" t="s">
        <v>389</v>
      </c>
      <c r="C5" s="12" t="s">
        <v>470</v>
      </c>
      <c r="D5" s="12" t="s">
        <v>387</v>
      </c>
      <c r="E5" s="10">
        <v>34783</v>
      </c>
      <c r="F5" s="13">
        <v>79</v>
      </c>
      <c r="G5" s="13">
        <f t="shared" si="0"/>
        <v>0</v>
      </c>
      <c r="H5" s="13"/>
      <c r="I5" s="37"/>
      <c r="J5" s="13">
        <f t="shared" si="1"/>
        <v>0</v>
      </c>
      <c r="K5" s="10">
        <v>20</v>
      </c>
      <c r="L5" s="13">
        <f t="shared" si="2"/>
        <v>0</v>
      </c>
    </row>
    <row r="6" spans="1:13" x14ac:dyDescent="0.2">
      <c r="A6" s="31" t="s">
        <v>413</v>
      </c>
      <c r="B6" s="11" t="s">
        <v>390</v>
      </c>
      <c r="C6" s="12" t="s">
        <v>470</v>
      </c>
      <c r="D6" s="12" t="s">
        <v>387</v>
      </c>
      <c r="E6" s="10">
        <v>33939</v>
      </c>
      <c r="F6" s="13">
        <v>79</v>
      </c>
      <c r="G6" s="13">
        <f t="shared" si="0"/>
        <v>0</v>
      </c>
      <c r="H6" s="13"/>
      <c r="I6" s="37"/>
      <c r="J6" s="13">
        <f t="shared" si="1"/>
        <v>0</v>
      </c>
      <c r="K6" s="10">
        <v>20</v>
      </c>
      <c r="L6" s="13">
        <f t="shared" si="2"/>
        <v>0</v>
      </c>
    </row>
    <row r="7" spans="1:13" x14ac:dyDescent="0.2">
      <c r="A7" s="31" t="s">
        <v>414</v>
      </c>
      <c r="B7" s="11" t="s">
        <v>391</v>
      </c>
      <c r="C7" s="12" t="s">
        <v>470</v>
      </c>
      <c r="D7" s="12" t="s">
        <v>387</v>
      </c>
      <c r="E7" s="10">
        <v>4083</v>
      </c>
      <c r="F7" s="13">
        <v>14</v>
      </c>
      <c r="G7" s="13">
        <f t="shared" si="0"/>
        <v>0</v>
      </c>
      <c r="H7" s="13"/>
      <c r="I7" s="37"/>
      <c r="J7" s="13">
        <f t="shared" si="1"/>
        <v>0</v>
      </c>
      <c r="K7" s="10">
        <v>320</v>
      </c>
      <c r="L7" s="13">
        <f t="shared" si="2"/>
        <v>0</v>
      </c>
    </row>
    <row r="8" spans="1:13" ht="63" customHeight="1" x14ac:dyDescent="0.2">
      <c r="A8" s="31" t="s">
        <v>415</v>
      </c>
      <c r="B8" s="11" t="s">
        <v>392</v>
      </c>
      <c r="C8" s="12" t="s">
        <v>470</v>
      </c>
      <c r="D8" s="12" t="s">
        <v>387</v>
      </c>
      <c r="E8" s="10">
        <v>2355</v>
      </c>
      <c r="F8" s="13">
        <v>22</v>
      </c>
      <c r="G8" s="13">
        <f t="shared" si="0"/>
        <v>0</v>
      </c>
      <c r="H8" s="13"/>
      <c r="I8" s="37"/>
      <c r="J8" s="13">
        <f t="shared" si="1"/>
        <v>0</v>
      </c>
      <c r="K8" s="10">
        <v>30</v>
      </c>
      <c r="L8" s="13">
        <f t="shared" si="2"/>
        <v>0</v>
      </c>
    </row>
    <row r="9" spans="1:13" ht="30.75" customHeight="1" x14ac:dyDescent="0.2">
      <c r="A9" s="31" t="s">
        <v>416</v>
      </c>
      <c r="B9" s="11" t="s">
        <v>393</v>
      </c>
      <c r="C9" s="12" t="s">
        <v>470</v>
      </c>
      <c r="D9" s="12" t="s">
        <v>387</v>
      </c>
      <c r="E9" s="10">
        <v>2436</v>
      </c>
      <c r="F9" s="13">
        <v>22</v>
      </c>
      <c r="G9" s="13">
        <f t="shared" si="0"/>
        <v>0</v>
      </c>
      <c r="H9" s="13"/>
      <c r="I9" s="37"/>
      <c r="J9" s="13">
        <f t="shared" si="1"/>
        <v>0</v>
      </c>
      <c r="K9" s="10">
        <v>75</v>
      </c>
      <c r="L9" s="13">
        <f t="shared" si="2"/>
        <v>0</v>
      </c>
    </row>
    <row r="10" spans="1:13" ht="66" customHeight="1" x14ac:dyDescent="0.2">
      <c r="A10" s="31" t="s">
        <v>417</v>
      </c>
      <c r="B10" s="11" t="s">
        <v>407</v>
      </c>
      <c r="C10" s="12" t="s">
        <v>470</v>
      </c>
      <c r="D10" s="12" t="s">
        <v>387</v>
      </c>
      <c r="E10" s="10">
        <v>2438</v>
      </c>
      <c r="F10" s="13">
        <v>29</v>
      </c>
      <c r="G10" s="13">
        <f t="shared" si="0"/>
        <v>0</v>
      </c>
      <c r="H10" s="13"/>
      <c r="I10" s="37"/>
      <c r="J10" s="13">
        <f t="shared" si="1"/>
        <v>0</v>
      </c>
      <c r="K10" s="10">
        <v>30</v>
      </c>
      <c r="L10" s="13">
        <f t="shared" si="2"/>
        <v>0</v>
      </c>
    </row>
    <row r="11" spans="1:13" ht="64.5" customHeight="1" x14ac:dyDescent="0.2">
      <c r="A11" s="31" t="s">
        <v>418</v>
      </c>
      <c r="B11" s="11" t="s">
        <v>408</v>
      </c>
      <c r="C11" s="12" t="s">
        <v>470</v>
      </c>
      <c r="D11" s="12" t="s">
        <v>387</v>
      </c>
      <c r="E11" s="10">
        <v>2436</v>
      </c>
      <c r="F11" s="13">
        <v>22</v>
      </c>
      <c r="G11" s="13">
        <f t="shared" si="0"/>
        <v>0</v>
      </c>
      <c r="H11" s="13"/>
      <c r="I11" s="37"/>
      <c r="J11" s="13">
        <f t="shared" si="1"/>
        <v>0</v>
      </c>
      <c r="K11" s="10">
        <v>60</v>
      </c>
      <c r="L11" s="13">
        <f t="shared" si="2"/>
        <v>0</v>
      </c>
    </row>
    <row r="12" spans="1:13" ht="64.5" customHeight="1" x14ac:dyDescent="0.2">
      <c r="A12" s="32" t="s">
        <v>419</v>
      </c>
      <c r="B12" s="11" t="s">
        <v>409</v>
      </c>
      <c r="C12" s="12" t="s">
        <v>470</v>
      </c>
      <c r="D12" s="12" t="s">
        <v>387</v>
      </c>
      <c r="E12" s="10">
        <v>247</v>
      </c>
      <c r="F12" s="13">
        <v>15</v>
      </c>
      <c r="G12" s="13">
        <f t="shared" si="0"/>
        <v>0</v>
      </c>
      <c r="H12" s="13"/>
      <c r="I12" s="37"/>
      <c r="J12" s="13">
        <f t="shared" si="1"/>
        <v>0</v>
      </c>
      <c r="K12" s="10">
        <v>800</v>
      </c>
      <c r="L12" s="13">
        <f t="shared" si="2"/>
        <v>0</v>
      </c>
    </row>
    <row r="13" spans="1:13" ht="29.25" customHeight="1" x14ac:dyDescent="0.2">
      <c r="A13" s="32" t="s">
        <v>420</v>
      </c>
      <c r="B13" s="11" t="s">
        <v>394</v>
      </c>
      <c r="C13" s="12" t="s">
        <v>470</v>
      </c>
      <c r="D13" s="12" t="s">
        <v>387</v>
      </c>
      <c r="E13" s="10">
        <v>2438</v>
      </c>
      <c r="F13" s="13">
        <v>22</v>
      </c>
      <c r="G13" s="13">
        <f t="shared" si="0"/>
        <v>0</v>
      </c>
      <c r="H13" s="13"/>
      <c r="I13" s="37"/>
      <c r="J13" s="13">
        <f t="shared" si="1"/>
        <v>0</v>
      </c>
      <c r="K13" s="10">
        <v>60</v>
      </c>
      <c r="L13" s="13">
        <f t="shared" si="2"/>
        <v>0</v>
      </c>
    </row>
    <row r="14" spans="1:13" ht="25.5" customHeight="1" x14ac:dyDescent="0.2">
      <c r="A14" s="32" t="s">
        <v>421</v>
      </c>
      <c r="B14" s="11" t="s">
        <v>395</v>
      </c>
      <c r="C14" s="12" t="s">
        <v>470</v>
      </c>
      <c r="D14" s="12" t="s">
        <v>387</v>
      </c>
      <c r="E14" s="10">
        <v>4069</v>
      </c>
      <c r="F14" s="13">
        <v>49</v>
      </c>
      <c r="G14" s="13">
        <f t="shared" si="0"/>
        <v>0</v>
      </c>
      <c r="H14" s="13"/>
      <c r="I14" s="37"/>
      <c r="J14" s="13">
        <f t="shared" si="1"/>
        <v>0</v>
      </c>
      <c r="K14" s="10">
        <v>60</v>
      </c>
      <c r="L14" s="13">
        <f t="shared" si="2"/>
        <v>0</v>
      </c>
    </row>
    <row r="15" spans="1:13" ht="15" customHeight="1" x14ac:dyDescent="0.2">
      <c r="A15" s="32" t="s">
        <v>422</v>
      </c>
      <c r="B15" s="11" t="s">
        <v>396</v>
      </c>
      <c r="C15" s="12" t="s">
        <v>470</v>
      </c>
      <c r="D15" s="12" t="s">
        <v>387</v>
      </c>
      <c r="E15" s="10">
        <v>12872</v>
      </c>
      <c r="F15" s="13">
        <v>18</v>
      </c>
      <c r="G15" s="13">
        <f t="shared" si="0"/>
        <v>0</v>
      </c>
      <c r="H15" s="13"/>
      <c r="I15" s="37"/>
      <c r="J15" s="13">
        <f t="shared" si="1"/>
        <v>0</v>
      </c>
      <c r="K15" s="10">
        <v>40</v>
      </c>
      <c r="L15" s="13">
        <f t="shared" si="2"/>
        <v>0</v>
      </c>
    </row>
    <row r="16" spans="1:13" ht="65.25" customHeight="1" x14ac:dyDescent="0.2">
      <c r="A16" s="32" t="s">
        <v>423</v>
      </c>
      <c r="B16" s="11" t="s">
        <v>397</v>
      </c>
      <c r="C16" s="12" t="s">
        <v>470</v>
      </c>
      <c r="D16" s="12" t="s">
        <v>387</v>
      </c>
      <c r="E16" s="10">
        <v>12868</v>
      </c>
      <c r="F16" s="13">
        <v>18</v>
      </c>
      <c r="G16" s="13">
        <f t="shared" si="0"/>
        <v>0</v>
      </c>
      <c r="H16" s="13"/>
      <c r="I16" s="37"/>
      <c r="J16" s="13">
        <f t="shared" si="1"/>
        <v>0</v>
      </c>
      <c r="K16" s="10">
        <v>300</v>
      </c>
      <c r="L16" s="13">
        <f t="shared" si="2"/>
        <v>0</v>
      </c>
    </row>
    <row r="17" spans="1:59" ht="54.75" customHeight="1" x14ac:dyDescent="0.2">
      <c r="A17" s="32" t="s">
        <v>424</v>
      </c>
      <c r="B17" s="11" t="s">
        <v>398</v>
      </c>
      <c r="C17" s="12" t="s">
        <v>470</v>
      </c>
      <c r="D17" s="12" t="s">
        <v>387</v>
      </c>
      <c r="E17" s="10">
        <v>6110</v>
      </c>
      <c r="F17" s="13">
        <v>18</v>
      </c>
      <c r="G17" s="13">
        <f t="shared" si="0"/>
        <v>0</v>
      </c>
      <c r="H17" s="13"/>
      <c r="I17" s="37"/>
      <c r="J17" s="13">
        <f t="shared" si="1"/>
        <v>0</v>
      </c>
      <c r="K17" s="10">
        <v>300</v>
      </c>
      <c r="L17" s="13">
        <f t="shared" si="2"/>
        <v>0</v>
      </c>
    </row>
    <row r="18" spans="1:59" ht="15" customHeight="1" x14ac:dyDescent="0.2">
      <c r="A18" s="32" t="s">
        <v>425</v>
      </c>
      <c r="B18" s="11" t="s">
        <v>399</v>
      </c>
      <c r="C18" s="12" t="s">
        <v>470</v>
      </c>
      <c r="D18" s="12" t="s">
        <v>387</v>
      </c>
      <c r="E18" s="10">
        <v>4750</v>
      </c>
      <c r="F18" s="13">
        <v>18</v>
      </c>
      <c r="G18" s="13">
        <f t="shared" si="0"/>
        <v>0</v>
      </c>
      <c r="H18" s="13"/>
      <c r="I18" s="37"/>
      <c r="J18" s="13">
        <f t="shared" si="1"/>
        <v>0</v>
      </c>
      <c r="K18" s="10">
        <v>500</v>
      </c>
      <c r="L18" s="13">
        <f t="shared" si="2"/>
        <v>0</v>
      </c>
    </row>
    <row r="19" spans="1:59" ht="15" customHeight="1" x14ac:dyDescent="0.2">
      <c r="A19" s="32" t="s">
        <v>426</v>
      </c>
      <c r="B19" s="11" t="s">
        <v>400</v>
      </c>
      <c r="C19" s="12" t="s">
        <v>470</v>
      </c>
      <c r="D19" s="12" t="s">
        <v>387</v>
      </c>
      <c r="E19" s="10">
        <v>4783</v>
      </c>
      <c r="F19" s="13">
        <v>18</v>
      </c>
      <c r="G19" s="13">
        <f t="shared" si="0"/>
        <v>0</v>
      </c>
      <c r="H19" s="13"/>
      <c r="I19" s="37"/>
      <c r="J19" s="13">
        <f t="shared" si="1"/>
        <v>0</v>
      </c>
      <c r="K19" s="10">
        <v>700</v>
      </c>
      <c r="L19" s="13">
        <f t="shared" si="2"/>
        <v>0</v>
      </c>
    </row>
    <row r="20" spans="1:59" ht="15" customHeight="1" x14ac:dyDescent="0.2">
      <c r="A20" s="32" t="s">
        <v>427</v>
      </c>
      <c r="B20" s="11" t="s">
        <v>401</v>
      </c>
      <c r="C20" s="12" t="s">
        <v>470</v>
      </c>
      <c r="D20" s="12" t="s">
        <v>387</v>
      </c>
      <c r="E20" s="10">
        <v>6111</v>
      </c>
      <c r="F20" s="13">
        <v>15</v>
      </c>
      <c r="G20" s="13">
        <f t="shared" si="0"/>
        <v>0</v>
      </c>
      <c r="H20" s="13"/>
      <c r="I20" s="37"/>
      <c r="J20" s="13">
        <f t="shared" si="1"/>
        <v>0</v>
      </c>
      <c r="K20" s="10">
        <v>1000</v>
      </c>
      <c r="L20" s="13">
        <f t="shared" si="2"/>
        <v>0</v>
      </c>
    </row>
    <row r="21" spans="1:59" ht="36.75" customHeight="1" x14ac:dyDescent="0.2">
      <c r="A21" s="32" t="s">
        <v>428</v>
      </c>
      <c r="B21" s="11" t="s">
        <v>402</v>
      </c>
      <c r="C21" s="12" t="s">
        <v>470</v>
      </c>
      <c r="D21" s="12" t="s">
        <v>387</v>
      </c>
      <c r="E21" s="10">
        <v>4230</v>
      </c>
      <c r="F21" s="13">
        <v>18</v>
      </c>
      <c r="G21" s="13">
        <f t="shared" si="0"/>
        <v>0</v>
      </c>
      <c r="H21" s="13"/>
      <c r="I21" s="37"/>
      <c r="J21" s="13">
        <f t="shared" si="1"/>
        <v>0</v>
      </c>
      <c r="K21" s="10">
        <v>60</v>
      </c>
      <c r="L21" s="13">
        <f t="shared" si="2"/>
        <v>0</v>
      </c>
    </row>
    <row r="22" spans="1:59" ht="15" customHeight="1" x14ac:dyDescent="0.2">
      <c r="A22" s="32" t="s">
        <v>429</v>
      </c>
      <c r="B22" s="11" t="s">
        <v>403</v>
      </c>
      <c r="C22" s="12" t="s">
        <v>470</v>
      </c>
      <c r="D22" s="12" t="s">
        <v>387</v>
      </c>
      <c r="E22" s="10">
        <v>2696</v>
      </c>
      <c r="F22" s="13">
        <v>18</v>
      </c>
      <c r="G22" s="13">
        <f t="shared" si="0"/>
        <v>0</v>
      </c>
      <c r="H22" s="13"/>
      <c r="I22" s="37"/>
      <c r="J22" s="13">
        <f t="shared" si="1"/>
        <v>0</v>
      </c>
      <c r="K22" s="10">
        <v>300</v>
      </c>
      <c r="L22" s="13">
        <f t="shared" si="2"/>
        <v>0</v>
      </c>
    </row>
    <row r="23" spans="1:59" ht="15" customHeight="1" x14ac:dyDescent="0.2">
      <c r="A23" s="32" t="s">
        <v>430</v>
      </c>
      <c r="B23" s="11" t="s">
        <v>404</v>
      </c>
      <c r="C23" s="12" t="s">
        <v>470</v>
      </c>
      <c r="D23" s="12" t="s">
        <v>387</v>
      </c>
      <c r="E23" s="10">
        <v>2436</v>
      </c>
      <c r="F23" s="13">
        <v>18</v>
      </c>
      <c r="G23" s="13">
        <f t="shared" si="0"/>
        <v>0</v>
      </c>
      <c r="H23" s="13"/>
      <c r="I23" s="37"/>
      <c r="J23" s="13">
        <f t="shared" si="1"/>
        <v>0</v>
      </c>
      <c r="K23" s="10">
        <v>180</v>
      </c>
      <c r="L23" s="13">
        <f t="shared" si="2"/>
        <v>0</v>
      </c>
    </row>
    <row r="24" spans="1:59" ht="28.5" customHeight="1" x14ac:dyDescent="0.2">
      <c r="A24" s="32" t="s">
        <v>431</v>
      </c>
      <c r="B24" s="11" t="s">
        <v>405</v>
      </c>
      <c r="C24" s="12" t="s">
        <v>470</v>
      </c>
      <c r="D24" s="12" t="s">
        <v>387</v>
      </c>
      <c r="E24" s="10">
        <v>247</v>
      </c>
      <c r="F24" s="13">
        <v>15</v>
      </c>
      <c r="G24" s="13">
        <f t="shared" si="0"/>
        <v>0</v>
      </c>
      <c r="H24" s="13"/>
      <c r="I24" s="37"/>
      <c r="J24" s="13">
        <f t="shared" si="1"/>
        <v>0</v>
      </c>
      <c r="K24" s="10">
        <v>110</v>
      </c>
      <c r="L24" s="13">
        <f t="shared" si="2"/>
        <v>0</v>
      </c>
    </row>
    <row r="25" spans="1:59" ht="27" customHeight="1" x14ac:dyDescent="0.2">
      <c r="A25" s="32" t="s">
        <v>432</v>
      </c>
      <c r="B25" s="11" t="s">
        <v>406</v>
      </c>
      <c r="C25" s="12" t="s">
        <v>470</v>
      </c>
      <c r="D25" s="12" t="s">
        <v>387</v>
      </c>
      <c r="E25" s="10">
        <v>248</v>
      </c>
      <c r="F25" s="13">
        <v>15</v>
      </c>
      <c r="G25" s="13">
        <f t="shared" si="0"/>
        <v>0</v>
      </c>
      <c r="H25" s="13"/>
      <c r="I25" s="37"/>
      <c r="J25" s="13">
        <f t="shared" si="1"/>
        <v>0</v>
      </c>
      <c r="K25" s="10">
        <v>800</v>
      </c>
      <c r="L25" s="13">
        <f>ROUND((J25*K25),2)</f>
        <v>0</v>
      </c>
    </row>
    <row r="26" spans="1:59" ht="15" customHeight="1" x14ac:dyDescent="0.2">
      <c r="A26" s="122" t="s">
        <v>57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4">
        <f>SUM(L3:L25)</f>
        <v>0</v>
      </c>
    </row>
    <row r="27" spans="1:59" ht="15" customHeight="1" x14ac:dyDescent="0.2">
      <c r="A27" s="122" t="s">
        <v>204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4">
        <f>ROUND((L26/12),2)</f>
        <v>0</v>
      </c>
    </row>
    <row r="29" spans="1:59" ht="235.5" customHeight="1" x14ac:dyDescent="0.2">
      <c r="A29" s="148" t="s">
        <v>433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</row>
    <row r="30" spans="1:59" ht="15" customHeight="1" x14ac:dyDescent="0.2">
      <c r="A30" s="27"/>
      <c r="B30" s="1"/>
      <c r="C30" s="1"/>
      <c r="D30" s="1"/>
      <c r="E30" s="1"/>
      <c r="F30" s="1"/>
      <c r="G30" s="1"/>
      <c r="H30" s="1"/>
      <c r="I30" s="52"/>
      <c r="J30" s="1"/>
      <c r="K30" s="1"/>
      <c r="L30" s="1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</row>
    <row r="31" spans="1:59" ht="15" customHeight="1" x14ac:dyDescent="0.2">
      <c r="A31" s="96" t="s">
        <v>434</v>
      </c>
      <c r="B31" s="99" t="s">
        <v>435</v>
      </c>
      <c r="C31" s="99"/>
      <c r="D31" s="97" t="s">
        <v>437</v>
      </c>
      <c r="E31" s="4"/>
      <c r="F31" s="1"/>
      <c r="G31" s="1"/>
      <c r="H31" s="1"/>
      <c r="I31" s="52"/>
      <c r="J31" s="1"/>
      <c r="K31" s="1"/>
      <c r="L31" s="1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</row>
    <row r="32" spans="1:59" ht="15" customHeight="1" x14ac:dyDescent="0.2">
      <c r="A32" s="96"/>
      <c r="B32" s="97" t="s">
        <v>436</v>
      </c>
      <c r="C32" s="97"/>
      <c r="D32" s="97"/>
      <c r="E32" s="1"/>
      <c r="F32" s="1"/>
      <c r="G32" s="1"/>
      <c r="H32" s="1"/>
      <c r="I32" s="52"/>
      <c r="J32" s="1"/>
      <c r="K32" s="1"/>
      <c r="L32" s="1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</row>
    <row r="33" spans="1:59" ht="307.5" customHeight="1" x14ac:dyDescent="0.2">
      <c r="A33" s="148" t="s">
        <v>438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8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8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8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8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</row>
    <row r="34" spans="1:59" ht="15.75" x14ac:dyDescent="0.2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8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8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8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8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</row>
  </sheetData>
  <mergeCells count="18">
    <mergeCell ref="A27:K27"/>
    <mergeCell ref="B31:C31"/>
    <mergeCell ref="D31:D32"/>
    <mergeCell ref="A1:L1"/>
    <mergeCell ref="A26:K26"/>
    <mergeCell ref="A31:A32"/>
    <mergeCell ref="B32:C32"/>
    <mergeCell ref="A29:L29"/>
    <mergeCell ref="AW33:BG33"/>
    <mergeCell ref="A34:L34"/>
    <mergeCell ref="M34:X34"/>
    <mergeCell ref="Y34:AJ34"/>
    <mergeCell ref="AK34:AV34"/>
    <mergeCell ref="AW34:BG34"/>
    <mergeCell ref="AK33:AV33"/>
    <mergeCell ref="A33:L33"/>
    <mergeCell ref="M33:X33"/>
    <mergeCell ref="Y33:AJ33"/>
  </mergeCells>
  <pageMargins left="0.78740157480314965" right="0.9842519685039370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H1"/>
    </sheetView>
  </sheetViews>
  <sheetFormatPr defaultRowHeight="12.75" x14ac:dyDescent="0.2"/>
  <cols>
    <col min="1" max="1" width="18.6640625" style="4" customWidth="1"/>
    <col min="2" max="2" width="7.83203125" style="4" customWidth="1"/>
    <col min="3" max="3" width="9.1640625" style="4" customWidth="1"/>
    <col min="4" max="4" width="10.83203125" style="4" customWidth="1"/>
    <col min="5" max="5" width="12.83203125" style="4" customWidth="1"/>
    <col min="6" max="6" width="14" style="4" customWidth="1"/>
    <col min="7" max="7" width="13.5" style="4" customWidth="1"/>
    <col min="8" max="8" width="18" style="4" customWidth="1"/>
    <col min="9" max="16384" width="9.33203125" style="4"/>
  </cols>
  <sheetData>
    <row r="1" spans="1:8" ht="59.25" customHeight="1" x14ac:dyDescent="0.2">
      <c r="A1" s="99" t="s">
        <v>544</v>
      </c>
      <c r="B1" s="99"/>
      <c r="C1" s="99"/>
      <c r="D1" s="99"/>
      <c r="E1" s="99"/>
      <c r="F1" s="99"/>
      <c r="G1" s="99"/>
      <c r="H1" s="99"/>
    </row>
    <row r="2" spans="1:8" ht="53.25" customHeight="1" x14ac:dyDescent="0.2">
      <c r="A2" s="7" t="s">
        <v>744</v>
      </c>
      <c r="B2" s="7" t="s">
        <v>745</v>
      </c>
      <c r="C2" s="7" t="s">
        <v>746</v>
      </c>
      <c r="D2" s="7" t="s">
        <v>743</v>
      </c>
      <c r="E2" s="7" t="s">
        <v>747</v>
      </c>
      <c r="F2" s="7" t="s">
        <v>749</v>
      </c>
      <c r="G2" s="7" t="s">
        <v>757</v>
      </c>
      <c r="H2" s="7" t="s">
        <v>748</v>
      </c>
    </row>
    <row r="3" spans="1:8" ht="36" customHeight="1" x14ac:dyDescent="0.2">
      <c r="A3" s="12" t="s">
        <v>750</v>
      </c>
      <c r="B3" s="10">
        <v>1</v>
      </c>
      <c r="C3" s="10">
        <v>1</v>
      </c>
      <c r="D3" s="10">
        <f>ROUND((B3*C3),2)</f>
        <v>1</v>
      </c>
      <c r="E3" s="13">
        <f>Engenheiro!D7</f>
        <v>0</v>
      </c>
      <c r="F3" s="13">
        <f>Engenheiro!D83</f>
        <v>0</v>
      </c>
      <c r="G3" s="13">
        <f t="shared" ref="G3:G10" si="0">ROUND((F3*B3),2)</f>
        <v>0</v>
      </c>
      <c r="H3" s="13">
        <f>ROUND((G3*12),2)</f>
        <v>0</v>
      </c>
    </row>
    <row r="4" spans="1:8" ht="36" customHeight="1" x14ac:dyDescent="0.2">
      <c r="A4" s="12" t="s">
        <v>751</v>
      </c>
      <c r="B4" s="10">
        <v>1</v>
      </c>
      <c r="C4" s="10">
        <v>1</v>
      </c>
      <c r="D4" s="10">
        <f t="shared" ref="D4:D10" si="1">ROUND((B4*C4),2)</f>
        <v>1</v>
      </c>
      <c r="E4" s="13">
        <f>'Aux Adm'!D7</f>
        <v>0</v>
      </c>
      <c r="F4" s="13">
        <f>'Aux Adm'!D83</f>
        <v>0</v>
      </c>
      <c r="G4" s="13">
        <f t="shared" si="0"/>
        <v>0</v>
      </c>
      <c r="H4" s="13">
        <f t="shared" ref="H4:H10" si="2">ROUND((G4*12),2)</f>
        <v>0</v>
      </c>
    </row>
    <row r="5" spans="1:8" ht="25.5" customHeight="1" x14ac:dyDescent="0.2">
      <c r="A5" s="12" t="s">
        <v>391</v>
      </c>
      <c r="B5" s="10">
        <v>1</v>
      </c>
      <c r="C5" s="10">
        <v>1</v>
      </c>
      <c r="D5" s="10">
        <f t="shared" si="1"/>
        <v>1</v>
      </c>
      <c r="E5" s="13">
        <f>'Enc Ger'!D7</f>
        <v>0</v>
      </c>
      <c r="F5" s="13">
        <f>'Enc Ger'!D83</f>
        <v>0</v>
      </c>
      <c r="G5" s="13">
        <f t="shared" si="0"/>
        <v>0</v>
      </c>
      <c r="H5" s="13">
        <f t="shared" si="2"/>
        <v>0</v>
      </c>
    </row>
    <row r="6" spans="1:8" ht="36.75" customHeight="1" x14ac:dyDescent="0.2">
      <c r="A6" s="12" t="s">
        <v>752</v>
      </c>
      <c r="B6" s="10">
        <v>2</v>
      </c>
      <c r="C6" s="10">
        <v>1</v>
      </c>
      <c r="D6" s="10">
        <f t="shared" si="1"/>
        <v>2</v>
      </c>
      <c r="E6" s="13">
        <f>'Téc Elet'!D8</f>
        <v>0</v>
      </c>
      <c r="F6" s="13">
        <f>'Téc Elet'!D84</f>
        <v>0</v>
      </c>
      <c r="G6" s="13">
        <f t="shared" si="0"/>
        <v>0</v>
      </c>
      <c r="H6" s="13">
        <f t="shared" si="2"/>
        <v>0</v>
      </c>
    </row>
    <row r="7" spans="1:8" ht="44.45" customHeight="1" x14ac:dyDescent="0.2">
      <c r="A7" s="12" t="s">
        <v>753</v>
      </c>
      <c r="B7" s="10">
        <v>2</v>
      </c>
      <c r="C7" s="10">
        <v>1</v>
      </c>
      <c r="D7" s="10">
        <f t="shared" si="1"/>
        <v>2</v>
      </c>
      <c r="E7" s="13">
        <f>'Téc Inst Hidr'!D8</f>
        <v>0</v>
      </c>
      <c r="F7" s="13">
        <f>'Téc Inst Hidr'!D84</f>
        <v>0</v>
      </c>
      <c r="G7" s="13">
        <f t="shared" si="0"/>
        <v>0</v>
      </c>
      <c r="H7" s="13">
        <f t="shared" si="2"/>
        <v>0</v>
      </c>
    </row>
    <row r="8" spans="1:8" ht="36.75" customHeight="1" x14ac:dyDescent="0.2">
      <c r="A8" s="12" t="s">
        <v>754</v>
      </c>
      <c r="B8" s="10">
        <v>1</v>
      </c>
      <c r="C8" s="10">
        <v>1</v>
      </c>
      <c r="D8" s="10">
        <f t="shared" si="1"/>
        <v>1</v>
      </c>
      <c r="E8" s="13">
        <f>'Téc telef e rede'!D8</f>
        <v>0</v>
      </c>
      <c r="F8" s="13">
        <f>'Téc telef e rede'!D84</f>
        <v>0</v>
      </c>
      <c r="G8" s="13">
        <f t="shared" si="0"/>
        <v>0</v>
      </c>
      <c r="H8" s="13">
        <f t="shared" si="2"/>
        <v>0</v>
      </c>
    </row>
    <row r="9" spans="1:8" ht="36.75" customHeight="1" x14ac:dyDescent="0.2">
      <c r="A9" s="12" t="s">
        <v>755</v>
      </c>
      <c r="B9" s="10">
        <v>2</v>
      </c>
      <c r="C9" s="10">
        <v>1</v>
      </c>
      <c r="D9" s="10">
        <f t="shared" si="1"/>
        <v>2</v>
      </c>
      <c r="E9" s="13">
        <f>'Téc em Refrig'!D8</f>
        <v>0</v>
      </c>
      <c r="F9" s="13">
        <f>'Téc em Refrig'!D84</f>
        <v>0</v>
      </c>
      <c r="G9" s="13">
        <f t="shared" si="0"/>
        <v>0</v>
      </c>
      <c r="H9" s="13">
        <f t="shared" si="2"/>
        <v>0</v>
      </c>
    </row>
    <row r="10" spans="1:8" ht="36" customHeight="1" x14ac:dyDescent="0.2">
      <c r="A10" s="12" t="s">
        <v>756</v>
      </c>
      <c r="B10" s="10">
        <v>5</v>
      </c>
      <c r="C10" s="10">
        <v>1</v>
      </c>
      <c r="D10" s="10">
        <f t="shared" si="1"/>
        <v>5</v>
      </c>
      <c r="E10" s="13">
        <f>'Ajud Ger de Manut'!D7</f>
        <v>0</v>
      </c>
      <c r="F10" s="13">
        <f>'Ajud Ger de Manut'!D83</f>
        <v>0</v>
      </c>
      <c r="G10" s="13">
        <f t="shared" si="0"/>
        <v>0</v>
      </c>
      <c r="H10" s="13">
        <f t="shared" si="2"/>
        <v>0</v>
      </c>
    </row>
    <row r="11" spans="1:8" s="51" customFormat="1" ht="22.5" customHeight="1" x14ac:dyDescent="0.2">
      <c r="A11" s="98" t="s">
        <v>267</v>
      </c>
      <c r="B11" s="98"/>
      <c r="C11" s="98"/>
      <c r="D11" s="98"/>
      <c r="E11" s="98"/>
      <c r="F11" s="98"/>
      <c r="G11" s="78">
        <f>SUM(G3:G10)</f>
        <v>0</v>
      </c>
      <c r="H11" s="78">
        <f>SUM(H3:H10)</f>
        <v>0</v>
      </c>
    </row>
  </sheetData>
  <mergeCells count="2">
    <mergeCell ref="A11:F11"/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84"/>
  <sheetViews>
    <sheetView topLeftCell="A55" workbookViewId="0">
      <selection activeCell="C13" sqref="C13"/>
    </sheetView>
  </sheetViews>
  <sheetFormatPr defaultRowHeight="12.75" x14ac:dyDescent="0.2"/>
  <cols>
    <col min="1" max="1" width="6.5" style="23" customWidth="1"/>
    <col min="2" max="2" width="58" style="20" customWidth="1"/>
    <col min="3" max="3" width="12.5" style="48" customWidth="1"/>
    <col min="4" max="4" width="14.6640625" style="20" customWidth="1"/>
    <col min="5" max="5" width="14.33203125" style="20" bestFit="1" customWidth="1"/>
    <col min="6" max="6" width="16.83203125" style="20" customWidth="1"/>
    <col min="7" max="7" width="17.6640625" style="20" customWidth="1"/>
    <col min="8" max="16384" width="9.33203125" style="20"/>
  </cols>
  <sheetData>
    <row r="2" spans="1:4" ht="30.75" customHeight="1" x14ac:dyDescent="0.2">
      <c r="A2" s="101" t="s">
        <v>439</v>
      </c>
      <c r="B2" s="97"/>
      <c r="C2" s="97"/>
      <c r="D2" s="97"/>
    </row>
    <row r="3" spans="1:4" ht="14.25" customHeight="1" x14ac:dyDescent="0.2">
      <c r="A3" s="102" t="s">
        <v>440</v>
      </c>
      <c r="B3" s="103"/>
      <c r="C3" s="103"/>
      <c r="D3" s="103"/>
    </row>
    <row r="4" spans="1:4" ht="12.75" customHeight="1" x14ac:dyDescent="0.2">
      <c r="A4" s="104" t="s">
        <v>546</v>
      </c>
      <c r="B4" s="105"/>
      <c r="C4" s="105"/>
      <c r="D4" s="105"/>
    </row>
    <row r="5" spans="1:4" ht="12.75" customHeight="1" x14ac:dyDescent="0.2">
      <c r="A5" s="7" t="s">
        <v>16</v>
      </c>
      <c r="B5" s="7" t="s">
        <v>17</v>
      </c>
      <c r="C5" s="34" t="s">
        <v>441</v>
      </c>
      <c r="D5" s="12" t="s">
        <v>442</v>
      </c>
    </row>
    <row r="6" spans="1:4" ht="12.75" customHeight="1" x14ac:dyDescent="0.2">
      <c r="A6" s="100" t="s">
        <v>443</v>
      </c>
      <c r="B6" s="100"/>
      <c r="C6" s="100"/>
      <c r="D6" s="100"/>
    </row>
    <row r="7" spans="1:4" ht="12.75" customHeight="1" x14ac:dyDescent="0.2">
      <c r="A7" s="12" t="s">
        <v>444</v>
      </c>
      <c r="B7" s="11" t="s">
        <v>536</v>
      </c>
      <c r="C7" s="35" t="s">
        <v>445</v>
      </c>
      <c r="D7" s="30">
        <v>0</v>
      </c>
    </row>
    <row r="8" spans="1:4" ht="12.75" customHeight="1" x14ac:dyDescent="0.2">
      <c r="A8" s="100" t="s">
        <v>447</v>
      </c>
      <c r="B8" s="100"/>
      <c r="C8" s="100"/>
      <c r="D8" s="36">
        <f>SUM(D7:D7)</f>
        <v>0</v>
      </c>
    </row>
    <row r="9" spans="1:4" ht="12.75" customHeight="1" x14ac:dyDescent="0.2">
      <c r="A9" s="100" t="s">
        <v>448</v>
      </c>
      <c r="B9" s="100"/>
      <c r="C9" s="100"/>
      <c r="D9" s="100"/>
    </row>
    <row r="10" spans="1:4" ht="12.75" customHeight="1" x14ac:dyDescent="0.2">
      <c r="A10" s="12" t="s">
        <v>444</v>
      </c>
      <c r="B10" s="11" t="s">
        <v>532</v>
      </c>
      <c r="C10" s="37">
        <v>0</v>
      </c>
      <c r="D10" s="30">
        <v>0</v>
      </c>
    </row>
    <row r="11" spans="1:4" ht="12.75" customHeight="1" x14ac:dyDescent="0.2">
      <c r="A11" s="12" t="s">
        <v>446</v>
      </c>
      <c r="B11" s="8" t="s">
        <v>449</v>
      </c>
      <c r="C11" s="35">
        <v>0</v>
      </c>
      <c r="D11" s="30">
        <v>0</v>
      </c>
    </row>
    <row r="12" spans="1:4" ht="12.75" customHeight="1" x14ac:dyDescent="0.2">
      <c r="A12" s="12" t="s">
        <v>450</v>
      </c>
      <c r="B12" s="11" t="s">
        <v>537</v>
      </c>
      <c r="C12" s="49">
        <v>0</v>
      </c>
      <c r="D12" s="30">
        <f>ROUND((C12*22),2)</f>
        <v>0</v>
      </c>
    </row>
    <row r="13" spans="1:4" ht="12.75" customHeight="1" x14ac:dyDescent="0.2">
      <c r="A13" s="12" t="s">
        <v>451</v>
      </c>
      <c r="B13" s="11" t="s">
        <v>533</v>
      </c>
      <c r="C13" s="35" t="s">
        <v>452</v>
      </c>
      <c r="D13" s="30">
        <v>0</v>
      </c>
    </row>
    <row r="14" spans="1:4" ht="12.75" customHeight="1" x14ac:dyDescent="0.2">
      <c r="A14" s="12" t="s">
        <v>453</v>
      </c>
      <c r="B14" s="11" t="s">
        <v>538</v>
      </c>
      <c r="C14" s="35" t="s">
        <v>452</v>
      </c>
      <c r="D14" s="30">
        <v>0</v>
      </c>
    </row>
    <row r="15" spans="1:4" ht="12.75" customHeight="1" x14ac:dyDescent="0.2">
      <c r="A15" s="12" t="s">
        <v>454</v>
      </c>
      <c r="B15" s="11" t="s">
        <v>534</v>
      </c>
      <c r="C15" s="35" t="s">
        <v>452</v>
      </c>
      <c r="D15" s="30">
        <v>0</v>
      </c>
    </row>
    <row r="16" spans="1:4" ht="12.75" customHeight="1" x14ac:dyDescent="0.2">
      <c r="A16" s="100" t="s">
        <v>455</v>
      </c>
      <c r="B16" s="100"/>
      <c r="C16" s="100"/>
      <c r="D16" s="36">
        <f>SUM(D10:D15)</f>
        <v>0</v>
      </c>
    </row>
    <row r="17" spans="1:4" ht="12.75" customHeight="1" x14ac:dyDescent="0.2">
      <c r="A17" s="100" t="s">
        <v>456</v>
      </c>
      <c r="B17" s="100"/>
      <c r="C17" s="100"/>
      <c r="D17" s="100"/>
    </row>
    <row r="18" spans="1:4" ht="12.75" customHeight="1" x14ac:dyDescent="0.2">
      <c r="A18" s="12" t="s">
        <v>444</v>
      </c>
      <c r="B18" s="11" t="s">
        <v>457</v>
      </c>
      <c r="C18" s="35" t="s">
        <v>452</v>
      </c>
      <c r="D18" s="30">
        <v>0</v>
      </c>
    </row>
    <row r="19" spans="1:4" ht="12.75" customHeight="1" x14ac:dyDescent="0.2">
      <c r="A19" s="12" t="s">
        <v>446</v>
      </c>
      <c r="B19" s="8" t="s">
        <v>458</v>
      </c>
      <c r="C19" s="35" t="s">
        <v>452</v>
      </c>
      <c r="D19" s="30">
        <v>0</v>
      </c>
    </row>
    <row r="20" spans="1:4" ht="12.75" customHeight="1" x14ac:dyDescent="0.2">
      <c r="A20" s="100" t="s">
        <v>459</v>
      </c>
      <c r="B20" s="100"/>
      <c r="C20" s="100"/>
      <c r="D20" s="36">
        <f>SUM(D18:D19)</f>
        <v>0</v>
      </c>
    </row>
    <row r="21" spans="1:4" ht="12.75" customHeight="1" x14ac:dyDescent="0.2">
      <c r="A21" s="100" t="s">
        <v>460</v>
      </c>
      <c r="B21" s="100"/>
      <c r="C21" s="100"/>
      <c r="D21" s="100"/>
    </row>
    <row r="22" spans="1:4" ht="12.75" customHeight="1" x14ac:dyDescent="0.2">
      <c r="A22" s="100" t="s">
        <v>461</v>
      </c>
      <c r="B22" s="100"/>
      <c r="C22" s="100"/>
      <c r="D22" s="100"/>
    </row>
    <row r="23" spans="1:4" ht="12.75" customHeight="1" x14ac:dyDescent="0.2">
      <c r="A23" s="12" t="s">
        <v>444</v>
      </c>
      <c r="B23" s="11" t="s">
        <v>462</v>
      </c>
      <c r="C23" s="35">
        <v>0</v>
      </c>
      <c r="D23" s="30">
        <f>ROUND(($D$8*C23),2)</f>
        <v>0</v>
      </c>
    </row>
    <row r="24" spans="1:4" ht="12.75" customHeight="1" x14ac:dyDescent="0.2">
      <c r="A24" s="12" t="s">
        <v>446</v>
      </c>
      <c r="B24" s="11" t="s">
        <v>463</v>
      </c>
      <c r="C24" s="35">
        <v>0</v>
      </c>
      <c r="D24" s="30">
        <f t="shared" ref="D24:D30" si="0">ROUND(($D$8*C24),2)</f>
        <v>0</v>
      </c>
    </row>
    <row r="25" spans="1:4" ht="12.75" customHeight="1" x14ac:dyDescent="0.2">
      <c r="A25" s="12" t="s">
        <v>450</v>
      </c>
      <c r="B25" s="11" t="s">
        <v>464</v>
      </c>
      <c r="C25" s="35">
        <v>0</v>
      </c>
      <c r="D25" s="30">
        <f t="shared" si="0"/>
        <v>0</v>
      </c>
    </row>
    <row r="26" spans="1:4" ht="12.75" customHeight="1" x14ac:dyDescent="0.2">
      <c r="A26" s="12" t="s">
        <v>451</v>
      </c>
      <c r="B26" s="11" t="s">
        <v>465</v>
      </c>
      <c r="C26" s="35">
        <v>2E-3</v>
      </c>
      <c r="D26" s="30">
        <f t="shared" si="0"/>
        <v>0</v>
      </c>
    </row>
    <row r="27" spans="1:4" ht="12.75" customHeight="1" x14ac:dyDescent="0.2">
      <c r="A27" s="12" t="s">
        <v>453</v>
      </c>
      <c r="B27" s="8" t="s">
        <v>466</v>
      </c>
      <c r="C27" s="35">
        <v>0</v>
      </c>
      <c r="D27" s="30">
        <f t="shared" si="0"/>
        <v>0</v>
      </c>
    </row>
    <row r="28" spans="1:4" ht="12.75" customHeight="1" x14ac:dyDescent="0.2">
      <c r="A28" s="12" t="s">
        <v>454</v>
      </c>
      <c r="B28" s="11" t="s">
        <v>467</v>
      </c>
      <c r="C28" s="35">
        <v>0</v>
      </c>
      <c r="D28" s="30">
        <f t="shared" si="0"/>
        <v>0</v>
      </c>
    </row>
    <row r="29" spans="1:4" ht="12.75" customHeight="1" x14ac:dyDescent="0.2">
      <c r="A29" s="12" t="s">
        <v>468</v>
      </c>
      <c r="B29" s="11" t="s">
        <v>469</v>
      </c>
      <c r="C29" s="35">
        <v>0</v>
      </c>
      <c r="D29" s="30">
        <f t="shared" si="0"/>
        <v>0</v>
      </c>
    </row>
    <row r="30" spans="1:4" ht="12.75" customHeight="1" x14ac:dyDescent="0.2">
      <c r="A30" s="12" t="s">
        <v>470</v>
      </c>
      <c r="B30" s="11" t="s">
        <v>471</v>
      </c>
      <c r="C30" s="35">
        <v>0</v>
      </c>
      <c r="D30" s="30">
        <f t="shared" si="0"/>
        <v>0</v>
      </c>
    </row>
    <row r="31" spans="1:4" ht="12.75" customHeight="1" x14ac:dyDescent="0.2">
      <c r="A31" s="100" t="s">
        <v>472</v>
      </c>
      <c r="B31" s="100"/>
      <c r="C31" s="34">
        <v>0</v>
      </c>
      <c r="D31" s="36">
        <f>SUM(D23:D30)</f>
        <v>0</v>
      </c>
    </row>
    <row r="32" spans="1:4" ht="12.75" customHeight="1" x14ac:dyDescent="0.2">
      <c r="A32" s="100" t="s">
        <v>473</v>
      </c>
      <c r="B32" s="100"/>
      <c r="C32" s="100"/>
      <c r="D32" s="100"/>
    </row>
    <row r="33" spans="1:4" ht="12.75" customHeight="1" x14ac:dyDescent="0.2">
      <c r="A33" s="12" t="s">
        <v>444</v>
      </c>
      <c r="B33" s="8" t="s">
        <v>474</v>
      </c>
      <c r="C33" s="35">
        <v>0</v>
      </c>
      <c r="D33" s="30">
        <f>ROUND(($D$8*C33),2)</f>
        <v>0</v>
      </c>
    </row>
    <row r="34" spans="1:4" ht="12.75" customHeight="1" x14ac:dyDescent="0.2">
      <c r="A34" s="12" t="s">
        <v>446</v>
      </c>
      <c r="B34" s="8" t="s">
        <v>475</v>
      </c>
      <c r="C34" s="35">
        <v>0</v>
      </c>
      <c r="D34" s="30">
        <f>ROUND(($D$8*C34),2)</f>
        <v>0</v>
      </c>
    </row>
    <row r="35" spans="1:4" ht="12.75" customHeight="1" x14ac:dyDescent="0.2">
      <c r="A35" s="12" t="s">
        <v>450</v>
      </c>
      <c r="B35" s="8" t="s">
        <v>476</v>
      </c>
      <c r="C35" s="35">
        <v>0</v>
      </c>
      <c r="D35" s="30">
        <f>ROUND(($D$8*C35),2)</f>
        <v>0</v>
      </c>
    </row>
    <row r="36" spans="1:4" ht="12.75" customHeight="1" x14ac:dyDescent="0.2">
      <c r="A36" s="12" t="s">
        <v>451</v>
      </c>
      <c r="B36" s="8" t="s">
        <v>477</v>
      </c>
      <c r="C36" s="35">
        <v>0</v>
      </c>
      <c r="D36" s="30">
        <f>ROUND(($D$8*C36),2)</f>
        <v>0</v>
      </c>
    </row>
    <row r="37" spans="1:4" ht="12.75" customHeight="1" x14ac:dyDescent="0.2">
      <c r="A37" s="100" t="s">
        <v>478</v>
      </c>
      <c r="B37" s="100"/>
      <c r="C37" s="34">
        <f>SUM(C33:C36)</f>
        <v>0</v>
      </c>
      <c r="D37" s="36">
        <f>SUM(D33:D36)</f>
        <v>0</v>
      </c>
    </row>
    <row r="38" spans="1:4" ht="12.75" customHeight="1" x14ac:dyDescent="0.2">
      <c r="A38" s="100" t="s">
        <v>479</v>
      </c>
      <c r="B38" s="100"/>
      <c r="C38" s="100"/>
      <c r="D38" s="100"/>
    </row>
    <row r="39" spans="1:4" ht="12.75" customHeight="1" x14ac:dyDescent="0.2">
      <c r="A39" s="12" t="s">
        <v>444</v>
      </c>
      <c r="B39" s="8" t="s">
        <v>480</v>
      </c>
      <c r="C39" s="35">
        <v>0</v>
      </c>
      <c r="D39" s="30">
        <f>ROUND(($D$8*C39),2)</f>
        <v>0</v>
      </c>
    </row>
    <row r="40" spans="1:4" ht="12.75" customHeight="1" x14ac:dyDescent="0.2">
      <c r="A40" s="12" t="s">
        <v>446</v>
      </c>
      <c r="B40" s="8" t="s">
        <v>481</v>
      </c>
      <c r="C40" s="35">
        <v>0</v>
      </c>
      <c r="D40" s="30">
        <f>ROUND(($D$8*C40),2)</f>
        <v>0</v>
      </c>
    </row>
    <row r="41" spans="1:4" ht="12.75" customHeight="1" x14ac:dyDescent="0.2">
      <c r="A41" s="12" t="s">
        <v>450</v>
      </c>
      <c r="B41" s="8" t="s">
        <v>482</v>
      </c>
      <c r="C41" s="35">
        <v>0</v>
      </c>
      <c r="D41" s="30">
        <f>ROUND(($D$8*C41),2)</f>
        <v>0</v>
      </c>
    </row>
    <row r="42" spans="1:4" ht="12.75" customHeight="1" x14ac:dyDescent="0.2">
      <c r="A42" s="100" t="s">
        <v>483</v>
      </c>
      <c r="B42" s="100"/>
      <c r="C42" s="34">
        <v>0</v>
      </c>
      <c r="D42" s="36">
        <f>SUM(D39:D41)</f>
        <v>0</v>
      </c>
    </row>
    <row r="43" spans="1:4" ht="12.75" customHeight="1" x14ac:dyDescent="0.2">
      <c r="A43" s="100" t="s">
        <v>484</v>
      </c>
      <c r="B43" s="100"/>
      <c r="C43" s="100"/>
      <c r="D43" s="100"/>
    </row>
    <row r="44" spans="1:4" ht="12.75" customHeight="1" x14ac:dyDescent="0.2">
      <c r="A44" s="12" t="s">
        <v>444</v>
      </c>
      <c r="B44" s="8" t="s">
        <v>485</v>
      </c>
      <c r="C44" s="35">
        <v>0</v>
      </c>
      <c r="D44" s="30">
        <f>ROUND(($D$8*C44),2)</f>
        <v>0</v>
      </c>
    </row>
    <row r="45" spans="1:4" ht="27" customHeight="1" x14ac:dyDescent="0.2">
      <c r="A45" s="12" t="s">
        <v>446</v>
      </c>
      <c r="B45" s="8" t="s">
        <v>486</v>
      </c>
      <c r="C45" s="35">
        <v>0</v>
      </c>
      <c r="D45" s="30">
        <f>ROUND(($D$8*C45),2)</f>
        <v>0</v>
      </c>
    </row>
    <row r="46" spans="1:4" ht="12.75" customHeight="1" x14ac:dyDescent="0.2">
      <c r="A46" s="12" t="s">
        <v>450</v>
      </c>
      <c r="B46" s="8" t="s">
        <v>487</v>
      </c>
      <c r="C46" s="35">
        <v>0</v>
      </c>
      <c r="D46" s="30">
        <f>ROUND(($D$8*C46),2)</f>
        <v>0</v>
      </c>
    </row>
    <row r="47" spans="1:4" ht="12.75" customHeight="1" x14ac:dyDescent="0.2">
      <c r="A47" s="12" t="s">
        <v>451</v>
      </c>
      <c r="B47" s="8" t="s">
        <v>488</v>
      </c>
      <c r="C47" s="35">
        <v>0</v>
      </c>
      <c r="D47" s="30">
        <f>ROUND(($D$8*C47),2)</f>
        <v>0</v>
      </c>
    </row>
    <row r="48" spans="1:4" ht="12.75" customHeight="1" x14ac:dyDescent="0.2">
      <c r="A48" s="12" t="s">
        <v>453</v>
      </c>
      <c r="B48" s="8" t="s">
        <v>489</v>
      </c>
      <c r="C48" s="35">
        <v>0</v>
      </c>
      <c r="D48" s="30">
        <f>ROUND(($D$8*C48),2)</f>
        <v>0</v>
      </c>
    </row>
    <row r="49" spans="1:4" ht="12.75" customHeight="1" x14ac:dyDescent="0.2">
      <c r="A49" s="100" t="s">
        <v>490</v>
      </c>
      <c r="B49" s="100"/>
      <c r="C49" s="34">
        <f>SUM(C44:C48)</f>
        <v>0</v>
      </c>
      <c r="D49" s="36">
        <f>SUM(D44:D48)</f>
        <v>0</v>
      </c>
    </row>
    <row r="50" spans="1:4" ht="12.75" customHeight="1" x14ac:dyDescent="0.2">
      <c r="A50" s="109" t="s">
        <v>491</v>
      </c>
      <c r="B50" s="100"/>
      <c r="C50" s="100"/>
      <c r="D50" s="100"/>
    </row>
    <row r="51" spans="1:4" ht="12.75" customHeight="1" x14ac:dyDescent="0.2">
      <c r="A51" s="12" t="s">
        <v>444</v>
      </c>
      <c r="B51" s="8" t="s">
        <v>492</v>
      </c>
      <c r="C51" s="35">
        <v>0</v>
      </c>
      <c r="D51" s="30">
        <f t="shared" ref="D51:D61" si="1">ROUND(($D$8*C51),2)</f>
        <v>0</v>
      </c>
    </row>
    <row r="52" spans="1:4" ht="12.75" customHeight="1" x14ac:dyDescent="0.2">
      <c r="A52" s="12" t="s">
        <v>446</v>
      </c>
      <c r="B52" s="8" t="s">
        <v>493</v>
      </c>
      <c r="C52" s="35">
        <v>0</v>
      </c>
      <c r="D52" s="30">
        <f t="shared" si="1"/>
        <v>0</v>
      </c>
    </row>
    <row r="53" spans="1:4" ht="12.75" customHeight="1" x14ac:dyDescent="0.2">
      <c r="A53" s="12" t="s">
        <v>450</v>
      </c>
      <c r="B53" s="8" t="s">
        <v>494</v>
      </c>
      <c r="C53" s="35">
        <v>0</v>
      </c>
      <c r="D53" s="30">
        <f t="shared" si="1"/>
        <v>0</v>
      </c>
    </row>
    <row r="54" spans="1:4" ht="12.75" customHeight="1" x14ac:dyDescent="0.2">
      <c r="A54" s="12" t="s">
        <v>451</v>
      </c>
      <c r="B54" s="8" t="s">
        <v>495</v>
      </c>
      <c r="C54" s="35">
        <v>0</v>
      </c>
      <c r="D54" s="30">
        <f t="shared" si="1"/>
        <v>0</v>
      </c>
    </row>
    <row r="55" spans="1:4" ht="12.75" customHeight="1" x14ac:dyDescent="0.2">
      <c r="A55" s="12" t="s">
        <v>453</v>
      </c>
      <c r="B55" s="8" t="s">
        <v>496</v>
      </c>
      <c r="C55" s="35">
        <v>0</v>
      </c>
      <c r="D55" s="30">
        <f t="shared" si="1"/>
        <v>0</v>
      </c>
    </row>
    <row r="56" spans="1:4" ht="12.75" customHeight="1" x14ac:dyDescent="0.2">
      <c r="A56" s="12" t="s">
        <v>454</v>
      </c>
      <c r="B56" s="8" t="s">
        <v>497</v>
      </c>
      <c r="C56" s="35">
        <v>0</v>
      </c>
      <c r="D56" s="30">
        <f t="shared" si="1"/>
        <v>0</v>
      </c>
    </row>
    <row r="57" spans="1:4" ht="12.75" customHeight="1" x14ac:dyDescent="0.2">
      <c r="A57" s="100" t="s">
        <v>498</v>
      </c>
      <c r="B57" s="100"/>
      <c r="C57" s="34">
        <f>SUM(C51:C56)</f>
        <v>0</v>
      </c>
      <c r="D57" s="36">
        <f>SUM(D51:D56)</f>
        <v>0</v>
      </c>
    </row>
    <row r="58" spans="1:4" ht="12.75" customHeight="1" x14ac:dyDescent="0.2">
      <c r="A58" s="12" t="s">
        <v>468</v>
      </c>
      <c r="B58" s="8" t="s">
        <v>499</v>
      </c>
      <c r="C58" s="35">
        <f>C31*C57</f>
        <v>0</v>
      </c>
      <c r="D58" s="30">
        <f t="shared" si="1"/>
        <v>0</v>
      </c>
    </row>
    <row r="59" spans="1:4" ht="12.75" customHeight="1" x14ac:dyDescent="0.2">
      <c r="A59" s="12" t="s">
        <v>470</v>
      </c>
      <c r="B59" s="8" t="s">
        <v>500</v>
      </c>
      <c r="C59" s="35">
        <f>C37*C57</f>
        <v>0</v>
      </c>
      <c r="D59" s="30">
        <f t="shared" si="1"/>
        <v>0</v>
      </c>
    </row>
    <row r="60" spans="1:4" ht="12.75" customHeight="1" x14ac:dyDescent="0.2">
      <c r="A60" s="12" t="s">
        <v>501</v>
      </c>
      <c r="B60" s="8" t="s">
        <v>502</v>
      </c>
      <c r="C60" s="35">
        <f>C42*C57</f>
        <v>0</v>
      </c>
      <c r="D60" s="30">
        <f t="shared" si="1"/>
        <v>0</v>
      </c>
    </row>
    <row r="61" spans="1:4" ht="12.75" customHeight="1" x14ac:dyDescent="0.2">
      <c r="A61" s="12" t="s">
        <v>503</v>
      </c>
      <c r="B61" s="8" t="s">
        <v>504</v>
      </c>
      <c r="C61" s="35">
        <f>C49*C57</f>
        <v>0</v>
      </c>
      <c r="D61" s="30">
        <f t="shared" si="1"/>
        <v>0</v>
      </c>
    </row>
    <row r="62" spans="1:4" ht="27.75" customHeight="1" x14ac:dyDescent="0.2">
      <c r="A62" s="100" t="s">
        <v>505</v>
      </c>
      <c r="B62" s="100"/>
      <c r="C62" s="34">
        <f>SUM(C57:C61)</f>
        <v>0</v>
      </c>
      <c r="D62" s="36">
        <f>SUM(D57:D61)</f>
        <v>0</v>
      </c>
    </row>
    <row r="63" spans="1:4" ht="12.75" customHeight="1" x14ac:dyDescent="0.2">
      <c r="A63" s="100" t="s">
        <v>506</v>
      </c>
      <c r="B63" s="100"/>
      <c r="C63" s="34">
        <f>C31+C37+C42+C49+C62</f>
        <v>0</v>
      </c>
      <c r="D63" s="36">
        <f>D31+D37+D42+D49+D62</f>
        <v>0</v>
      </c>
    </row>
    <row r="64" spans="1:4" ht="12.75" customHeight="1" x14ac:dyDescent="0.2">
      <c r="A64" s="100" t="s">
        <v>507</v>
      </c>
      <c r="B64" s="100"/>
      <c r="C64" s="100"/>
      <c r="D64" s="36">
        <f>D8+D16+D20+D63</f>
        <v>0</v>
      </c>
    </row>
    <row r="65" spans="1:7" ht="12.75" customHeight="1" x14ac:dyDescent="0.2">
      <c r="A65" s="100" t="s">
        <v>508</v>
      </c>
      <c r="B65" s="100"/>
      <c r="C65" s="100"/>
      <c r="D65" s="100"/>
    </row>
    <row r="66" spans="1:7" ht="12.75" customHeight="1" x14ac:dyDescent="0.2">
      <c r="A66" s="12" t="s">
        <v>444</v>
      </c>
      <c r="B66" s="8" t="s">
        <v>509</v>
      </c>
      <c r="C66" s="35">
        <v>0</v>
      </c>
      <c r="D66" s="30">
        <f>ROUND((D64*C66),2)</f>
        <v>0</v>
      </c>
    </row>
    <row r="67" spans="1:7" ht="12.75" customHeight="1" x14ac:dyDescent="0.2">
      <c r="A67" s="12" t="s">
        <v>446</v>
      </c>
      <c r="B67" s="11" t="s">
        <v>510</v>
      </c>
      <c r="C67" s="35">
        <v>0</v>
      </c>
      <c r="D67" s="30">
        <f>ROUND(((D64+D66)*C67),2)</f>
        <v>0</v>
      </c>
    </row>
    <row r="68" spans="1:7" ht="12.75" customHeight="1" x14ac:dyDescent="0.2">
      <c r="A68" s="100" t="s">
        <v>511</v>
      </c>
      <c r="B68" s="100"/>
      <c r="C68" s="100"/>
      <c r="D68" s="36">
        <f>SUM(D66:D67)</f>
        <v>0</v>
      </c>
    </row>
    <row r="69" spans="1:7" ht="12.75" customHeight="1" x14ac:dyDescent="0.2">
      <c r="A69" s="100" t="s">
        <v>512</v>
      </c>
      <c r="B69" s="100"/>
      <c r="C69" s="100"/>
      <c r="D69" s="36">
        <f>D8+D16+D20+D63+D68</f>
        <v>0</v>
      </c>
    </row>
    <row r="70" spans="1:7" ht="12.75" customHeight="1" x14ac:dyDescent="0.2">
      <c r="A70" s="7" t="s">
        <v>450</v>
      </c>
      <c r="B70" s="38" t="s">
        <v>513</v>
      </c>
      <c r="C70" s="93" t="s">
        <v>514</v>
      </c>
      <c r="D70" s="93"/>
    </row>
    <row r="71" spans="1:7" ht="12.75" customHeight="1" x14ac:dyDescent="0.25">
      <c r="A71" s="12" t="s">
        <v>515</v>
      </c>
      <c r="B71" s="11" t="s">
        <v>516</v>
      </c>
      <c r="C71" s="35">
        <v>0</v>
      </c>
      <c r="D71" s="50">
        <f>ROUND(($D$83*C71),2)</f>
        <v>0</v>
      </c>
      <c r="E71" s="39"/>
      <c r="F71" s="40"/>
      <c r="G71" s="40"/>
    </row>
    <row r="72" spans="1:7" ht="12.75" customHeight="1" x14ac:dyDescent="0.25">
      <c r="A72" s="12" t="s">
        <v>517</v>
      </c>
      <c r="B72" s="11" t="s">
        <v>518</v>
      </c>
      <c r="C72" s="35">
        <v>0</v>
      </c>
      <c r="D72" s="50">
        <f>ROUND(($D$83*C72),2)</f>
        <v>0</v>
      </c>
      <c r="E72" s="41"/>
      <c r="F72" s="40"/>
      <c r="G72" s="40"/>
    </row>
    <row r="73" spans="1:7" ht="12.75" customHeight="1" x14ac:dyDescent="0.25">
      <c r="A73" s="12" t="s">
        <v>519</v>
      </c>
      <c r="B73" s="11" t="s">
        <v>520</v>
      </c>
      <c r="C73" s="35">
        <v>0</v>
      </c>
      <c r="D73" s="50">
        <f>ROUND(($D$83*C73),2)</f>
        <v>0</v>
      </c>
      <c r="E73" s="40"/>
    </row>
    <row r="74" spans="1:7" ht="12.75" customHeight="1" x14ac:dyDescent="0.25">
      <c r="A74" s="100" t="s">
        <v>521</v>
      </c>
      <c r="B74" s="100"/>
      <c r="C74" s="34">
        <f>SUM(C71:C73)</f>
        <v>0</v>
      </c>
      <c r="D74" s="36">
        <f>SUM(D71:D73)</f>
        <v>0</v>
      </c>
      <c r="E74" s="42"/>
    </row>
    <row r="75" spans="1:7" ht="12.75" customHeight="1" x14ac:dyDescent="0.25">
      <c r="A75" s="100" t="s">
        <v>522</v>
      </c>
      <c r="B75" s="100"/>
      <c r="C75" s="100"/>
      <c r="D75" s="36">
        <f>D74+D68</f>
        <v>0</v>
      </c>
      <c r="E75" s="40"/>
    </row>
    <row r="76" spans="1:7" ht="12.75" customHeight="1" x14ac:dyDescent="0.25">
      <c r="A76" s="106" t="s">
        <v>523</v>
      </c>
      <c r="B76" s="107"/>
      <c r="C76" s="107"/>
      <c r="D76" s="108"/>
      <c r="E76" s="40"/>
    </row>
    <row r="77" spans="1:7" ht="12.75" customHeight="1" x14ac:dyDescent="0.25">
      <c r="A77" s="106" t="s">
        <v>524</v>
      </c>
      <c r="B77" s="107"/>
      <c r="C77" s="107"/>
      <c r="D77" s="108"/>
      <c r="E77" s="43"/>
      <c r="F77" s="40"/>
      <c r="G77" s="40"/>
    </row>
    <row r="78" spans="1:7" ht="12.75" customHeight="1" x14ac:dyDescent="0.2">
      <c r="A78" s="106" t="s">
        <v>525</v>
      </c>
      <c r="B78" s="107"/>
      <c r="C78" s="107"/>
      <c r="D78" s="108"/>
    </row>
    <row r="79" spans="1:7" ht="12.75" customHeight="1" x14ac:dyDescent="0.2">
      <c r="A79" s="106" t="s">
        <v>526</v>
      </c>
      <c r="B79" s="107"/>
      <c r="C79" s="107"/>
      <c r="D79" s="108"/>
    </row>
    <row r="80" spans="1:7" ht="12.75" customHeight="1" x14ac:dyDescent="0.2">
      <c r="A80" s="106" t="s">
        <v>527</v>
      </c>
      <c r="B80" s="107"/>
      <c r="C80" s="107"/>
      <c r="D80" s="108"/>
      <c r="E80" s="44"/>
    </row>
    <row r="81" spans="1:5" ht="12.75" customHeight="1" x14ac:dyDescent="0.2">
      <c r="A81" s="106" t="s">
        <v>528</v>
      </c>
      <c r="B81" s="107"/>
      <c r="C81" s="107"/>
      <c r="D81" s="108"/>
    </row>
    <row r="82" spans="1:5" ht="12.75" customHeight="1" x14ac:dyDescent="0.2">
      <c r="A82" s="106" t="s">
        <v>529</v>
      </c>
      <c r="B82" s="107"/>
      <c r="C82" s="107"/>
      <c r="D82" s="108"/>
    </row>
    <row r="83" spans="1:5" ht="12.75" customHeight="1" x14ac:dyDescent="0.2">
      <c r="A83" s="100" t="s">
        <v>530</v>
      </c>
      <c r="B83" s="100"/>
      <c r="C83" s="100"/>
      <c r="D83" s="71">
        <f>ROUND((D64+D68)/(1-C74),2)</f>
        <v>0</v>
      </c>
      <c r="E83" s="46"/>
    </row>
    <row r="84" spans="1:5" ht="12.75" customHeight="1" x14ac:dyDescent="0.2">
      <c r="A84" s="100" t="s">
        <v>531</v>
      </c>
      <c r="B84" s="100"/>
      <c r="C84" s="100"/>
      <c r="D84" s="72" t="e">
        <f>ROUND(D75/D64*100,2)</f>
        <v>#DIV/0!</v>
      </c>
      <c r="E84" s="46"/>
    </row>
  </sheetData>
  <mergeCells count="38">
    <mergeCell ref="A83:C83"/>
    <mergeCell ref="A84:C84"/>
    <mergeCell ref="A77:D77"/>
    <mergeCell ref="A78:D78"/>
    <mergeCell ref="A79:D79"/>
    <mergeCell ref="A80:D80"/>
    <mergeCell ref="A81:D81"/>
    <mergeCell ref="A82:D82"/>
    <mergeCell ref="A76:D76"/>
    <mergeCell ref="A50:D50"/>
    <mergeCell ref="A57:B57"/>
    <mergeCell ref="A62:B62"/>
    <mergeCell ref="A63:B63"/>
    <mergeCell ref="A64:C64"/>
    <mergeCell ref="A65:D65"/>
    <mergeCell ref="A68:C68"/>
    <mergeCell ref="A69:C69"/>
    <mergeCell ref="C70:D70"/>
    <mergeCell ref="A74:B74"/>
    <mergeCell ref="A75:C75"/>
    <mergeCell ref="A49:B49"/>
    <mergeCell ref="A16:C16"/>
    <mergeCell ref="A17:D17"/>
    <mergeCell ref="A20:C20"/>
    <mergeCell ref="A21:D21"/>
    <mergeCell ref="A22:D22"/>
    <mergeCell ref="A31:B31"/>
    <mergeCell ref="A32:D32"/>
    <mergeCell ref="A37:B37"/>
    <mergeCell ref="A38:D38"/>
    <mergeCell ref="A42:B42"/>
    <mergeCell ref="A43:D43"/>
    <mergeCell ref="A9:D9"/>
    <mergeCell ref="A2:D2"/>
    <mergeCell ref="A3:D3"/>
    <mergeCell ref="A4:D4"/>
    <mergeCell ref="A6:D6"/>
    <mergeCell ref="A8:C8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84"/>
  <sheetViews>
    <sheetView topLeftCell="A68" workbookViewId="0">
      <selection activeCell="D14" sqref="D14"/>
    </sheetView>
  </sheetViews>
  <sheetFormatPr defaultRowHeight="12.75" x14ac:dyDescent="0.2"/>
  <cols>
    <col min="1" max="1" width="6.5" style="23" customWidth="1"/>
    <col min="2" max="2" width="58" style="20" customWidth="1"/>
    <col min="3" max="3" width="12.5" style="48" customWidth="1"/>
    <col min="4" max="4" width="14.6640625" style="20" customWidth="1"/>
    <col min="5" max="5" width="14.33203125" style="20" bestFit="1" customWidth="1"/>
    <col min="6" max="6" width="16.83203125" style="20" customWidth="1"/>
    <col min="7" max="7" width="17.6640625" style="20" customWidth="1"/>
    <col min="8" max="16384" width="9.33203125" style="20"/>
  </cols>
  <sheetData>
    <row r="2" spans="1:4" ht="30.75" customHeight="1" x14ac:dyDescent="0.2">
      <c r="A2" s="101" t="s">
        <v>439</v>
      </c>
      <c r="B2" s="97"/>
      <c r="C2" s="97"/>
      <c r="D2" s="97"/>
    </row>
    <row r="3" spans="1:4" ht="12.75" customHeight="1" x14ac:dyDescent="0.2">
      <c r="A3" s="104" t="s">
        <v>535</v>
      </c>
      <c r="B3" s="105"/>
      <c r="C3" s="105"/>
      <c r="D3" s="105"/>
    </row>
    <row r="4" spans="1:4" ht="12.75" customHeight="1" x14ac:dyDescent="0.2">
      <c r="A4" s="7" t="s">
        <v>16</v>
      </c>
      <c r="B4" s="7" t="s">
        <v>17</v>
      </c>
      <c r="C4" s="34" t="s">
        <v>441</v>
      </c>
      <c r="D4" s="12" t="s">
        <v>442</v>
      </c>
    </row>
    <row r="5" spans="1:4" ht="12.75" customHeight="1" x14ac:dyDescent="0.2">
      <c r="A5" s="100" t="s">
        <v>443</v>
      </c>
      <c r="B5" s="100"/>
      <c r="C5" s="100"/>
      <c r="D5" s="100"/>
    </row>
    <row r="6" spans="1:4" ht="12.75" customHeight="1" x14ac:dyDescent="0.2">
      <c r="A6" s="12" t="s">
        <v>444</v>
      </c>
      <c r="B6" s="11" t="s">
        <v>691</v>
      </c>
      <c r="C6" s="35" t="s">
        <v>445</v>
      </c>
      <c r="D6" s="30">
        <v>0</v>
      </c>
    </row>
    <row r="7" spans="1:4" ht="12.75" customHeight="1" x14ac:dyDescent="0.2">
      <c r="A7" s="100" t="s">
        <v>447</v>
      </c>
      <c r="B7" s="100"/>
      <c r="C7" s="100"/>
      <c r="D7" s="36">
        <f>SUM(D6:D6)</f>
        <v>0</v>
      </c>
    </row>
    <row r="8" spans="1:4" ht="12.75" customHeight="1" x14ac:dyDescent="0.2">
      <c r="A8" s="100" t="s">
        <v>448</v>
      </c>
      <c r="B8" s="100"/>
      <c r="C8" s="100"/>
      <c r="D8" s="100"/>
    </row>
    <row r="9" spans="1:4" ht="12.75" customHeight="1" x14ac:dyDescent="0.2">
      <c r="A9" s="12" t="s">
        <v>444</v>
      </c>
      <c r="B9" s="11" t="s">
        <v>532</v>
      </c>
      <c r="C9" s="37">
        <v>0</v>
      </c>
      <c r="D9" s="30">
        <f>ROUND((C9*22),2)</f>
        <v>0</v>
      </c>
    </row>
    <row r="10" spans="1:4" ht="12.75" customHeight="1" x14ac:dyDescent="0.2">
      <c r="A10" s="12" t="s">
        <v>446</v>
      </c>
      <c r="B10" s="8" t="s">
        <v>449</v>
      </c>
      <c r="C10" s="35">
        <v>0</v>
      </c>
      <c r="D10" s="30">
        <f>ROUND((-D6*C10),2)</f>
        <v>0</v>
      </c>
    </row>
    <row r="11" spans="1:4" ht="12.75" customHeight="1" x14ac:dyDescent="0.2">
      <c r="A11" s="12" t="s">
        <v>450</v>
      </c>
      <c r="B11" s="11" t="s">
        <v>537</v>
      </c>
      <c r="C11" s="49">
        <v>0</v>
      </c>
      <c r="D11" s="30">
        <f>ROUND((C11*22),2)</f>
        <v>0</v>
      </c>
    </row>
    <row r="12" spans="1:4" ht="25.5" customHeight="1" x14ac:dyDescent="0.2">
      <c r="A12" s="12" t="s">
        <v>451</v>
      </c>
      <c r="B12" s="11" t="s">
        <v>692</v>
      </c>
      <c r="C12" s="35" t="s">
        <v>452</v>
      </c>
      <c r="D12" s="30">
        <v>0</v>
      </c>
    </row>
    <row r="13" spans="1:4" ht="12.75" customHeight="1" x14ac:dyDescent="0.2">
      <c r="A13" s="12" t="s">
        <v>453</v>
      </c>
      <c r="B13" s="11" t="s">
        <v>693</v>
      </c>
      <c r="C13" s="35" t="s">
        <v>452</v>
      </c>
      <c r="D13" s="30">
        <v>0</v>
      </c>
    </row>
    <row r="14" spans="1:4" ht="25.5" customHeight="1" x14ac:dyDescent="0.2">
      <c r="A14" s="12" t="s">
        <v>454</v>
      </c>
      <c r="B14" s="11" t="s">
        <v>694</v>
      </c>
      <c r="C14" s="35" t="s">
        <v>452</v>
      </c>
      <c r="D14" s="30">
        <v>0</v>
      </c>
    </row>
    <row r="15" spans="1:4" ht="12.75" customHeight="1" x14ac:dyDescent="0.2">
      <c r="A15" s="100" t="s">
        <v>455</v>
      </c>
      <c r="B15" s="100"/>
      <c r="C15" s="100"/>
      <c r="D15" s="36">
        <v>0</v>
      </c>
    </row>
    <row r="16" spans="1:4" ht="12.75" customHeight="1" x14ac:dyDescent="0.2">
      <c r="A16" s="100" t="s">
        <v>456</v>
      </c>
      <c r="B16" s="100"/>
      <c r="C16" s="100"/>
      <c r="D16" s="100"/>
    </row>
    <row r="17" spans="1:4" ht="12.75" customHeight="1" x14ac:dyDescent="0.2">
      <c r="A17" s="12" t="s">
        <v>444</v>
      </c>
      <c r="B17" s="11" t="s">
        <v>457</v>
      </c>
      <c r="C17" s="35" t="s">
        <v>452</v>
      </c>
      <c r="D17" s="30">
        <f>Unif!H10</f>
        <v>0</v>
      </c>
    </row>
    <row r="18" spans="1:4" ht="12.75" customHeight="1" x14ac:dyDescent="0.2">
      <c r="A18" s="12" t="s">
        <v>446</v>
      </c>
      <c r="B18" s="8" t="s">
        <v>458</v>
      </c>
      <c r="C18" s="35" t="s">
        <v>452</v>
      </c>
      <c r="D18" s="30">
        <f>EPIs!G12</f>
        <v>0</v>
      </c>
    </row>
    <row r="19" spans="1:4" ht="12.75" customHeight="1" x14ac:dyDescent="0.2">
      <c r="A19" s="12" t="s">
        <v>450</v>
      </c>
      <c r="B19" s="11" t="s">
        <v>547</v>
      </c>
      <c r="C19" s="35" t="s">
        <v>452</v>
      </c>
      <c r="D19" s="30">
        <f>'pçs mat eq'!F116</f>
        <v>0</v>
      </c>
    </row>
    <row r="20" spans="1:4" ht="12.75" customHeight="1" x14ac:dyDescent="0.2">
      <c r="A20" s="100" t="s">
        <v>459</v>
      </c>
      <c r="B20" s="100"/>
      <c r="C20" s="100"/>
      <c r="D20" s="36">
        <f>SUM(D17:D19)</f>
        <v>0</v>
      </c>
    </row>
    <row r="21" spans="1:4" ht="12.75" customHeight="1" x14ac:dyDescent="0.2">
      <c r="A21" s="100" t="s">
        <v>460</v>
      </c>
      <c r="B21" s="100"/>
      <c r="C21" s="100"/>
      <c r="D21" s="100"/>
    </row>
    <row r="22" spans="1:4" ht="12.75" customHeight="1" x14ac:dyDescent="0.2">
      <c r="A22" s="100" t="s">
        <v>461</v>
      </c>
      <c r="B22" s="100"/>
      <c r="C22" s="100"/>
      <c r="D22" s="100"/>
    </row>
    <row r="23" spans="1:4" ht="12.75" customHeight="1" x14ac:dyDescent="0.2">
      <c r="A23" s="12" t="s">
        <v>444</v>
      </c>
      <c r="B23" s="11" t="s">
        <v>462</v>
      </c>
      <c r="C23" s="35">
        <v>0</v>
      </c>
      <c r="D23" s="30">
        <f>ROUND(($D$7*C23),2)</f>
        <v>0</v>
      </c>
    </row>
    <row r="24" spans="1:4" ht="12.75" customHeight="1" x14ac:dyDescent="0.2">
      <c r="A24" s="12" t="s">
        <v>446</v>
      </c>
      <c r="B24" s="11" t="s">
        <v>463</v>
      </c>
      <c r="C24" s="35">
        <v>0</v>
      </c>
      <c r="D24" s="30">
        <f t="shared" ref="D24:D30" si="0">ROUND(($D$7*C24),2)</f>
        <v>0</v>
      </c>
    </row>
    <row r="25" spans="1:4" ht="12.75" customHeight="1" x14ac:dyDescent="0.2">
      <c r="A25" s="12" t="s">
        <v>450</v>
      </c>
      <c r="B25" s="11" t="s">
        <v>464</v>
      </c>
      <c r="C25" s="35">
        <v>0</v>
      </c>
      <c r="D25" s="30">
        <f t="shared" si="0"/>
        <v>0</v>
      </c>
    </row>
    <row r="26" spans="1:4" ht="12.75" customHeight="1" x14ac:dyDescent="0.2">
      <c r="A26" s="12" t="s">
        <v>451</v>
      </c>
      <c r="B26" s="11" t="s">
        <v>465</v>
      </c>
      <c r="C26" s="35">
        <v>0</v>
      </c>
      <c r="D26" s="30">
        <f t="shared" si="0"/>
        <v>0</v>
      </c>
    </row>
    <row r="27" spans="1:4" ht="12.75" customHeight="1" x14ac:dyDescent="0.2">
      <c r="A27" s="12" t="s">
        <v>453</v>
      </c>
      <c r="B27" s="8" t="s">
        <v>466</v>
      </c>
      <c r="C27" s="35">
        <v>0</v>
      </c>
      <c r="D27" s="30">
        <f t="shared" si="0"/>
        <v>0</v>
      </c>
    </row>
    <row r="28" spans="1:4" ht="12.75" customHeight="1" x14ac:dyDescent="0.2">
      <c r="A28" s="12" t="s">
        <v>454</v>
      </c>
      <c r="B28" s="11" t="s">
        <v>467</v>
      </c>
      <c r="C28" s="35">
        <v>0</v>
      </c>
      <c r="D28" s="30">
        <f t="shared" si="0"/>
        <v>0</v>
      </c>
    </row>
    <row r="29" spans="1:4" ht="12.75" customHeight="1" x14ac:dyDescent="0.2">
      <c r="A29" s="12" t="s">
        <v>468</v>
      </c>
      <c r="B29" s="11" t="s">
        <v>469</v>
      </c>
      <c r="C29" s="35">
        <v>0</v>
      </c>
      <c r="D29" s="30">
        <f t="shared" si="0"/>
        <v>0</v>
      </c>
    </row>
    <row r="30" spans="1:4" ht="12.75" customHeight="1" x14ac:dyDescent="0.2">
      <c r="A30" s="12" t="s">
        <v>470</v>
      </c>
      <c r="B30" s="11" t="s">
        <v>471</v>
      </c>
      <c r="C30" s="35">
        <v>0</v>
      </c>
      <c r="D30" s="30">
        <f t="shared" si="0"/>
        <v>0</v>
      </c>
    </row>
    <row r="31" spans="1:4" ht="12.75" customHeight="1" x14ac:dyDescent="0.2">
      <c r="A31" s="100" t="s">
        <v>472</v>
      </c>
      <c r="B31" s="100"/>
      <c r="C31" s="34">
        <f>SUM(C23:C30)</f>
        <v>0</v>
      </c>
      <c r="D31" s="36">
        <f>SUM(D23:D30)</f>
        <v>0</v>
      </c>
    </row>
    <row r="32" spans="1:4" ht="12.75" customHeight="1" x14ac:dyDescent="0.2">
      <c r="A32" s="100" t="s">
        <v>473</v>
      </c>
      <c r="B32" s="100"/>
      <c r="C32" s="100"/>
      <c r="D32" s="100"/>
    </row>
    <row r="33" spans="1:4" ht="12.75" customHeight="1" x14ac:dyDescent="0.2">
      <c r="A33" s="12" t="s">
        <v>444</v>
      </c>
      <c r="B33" s="8" t="s">
        <v>474</v>
      </c>
      <c r="C33" s="35">
        <v>0</v>
      </c>
      <c r="D33" s="30">
        <f>ROUND(($D$7*C33),2)</f>
        <v>0</v>
      </c>
    </row>
    <row r="34" spans="1:4" ht="12.75" customHeight="1" x14ac:dyDescent="0.2">
      <c r="A34" s="12" t="s">
        <v>446</v>
      </c>
      <c r="B34" s="8" t="s">
        <v>475</v>
      </c>
      <c r="C34" s="35">
        <v>0</v>
      </c>
      <c r="D34" s="30">
        <f>ROUND(($D$7*C34),2)</f>
        <v>0</v>
      </c>
    </row>
    <row r="35" spans="1:4" ht="12.75" customHeight="1" x14ac:dyDescent="0.2">
      <c r="A35" s="12" t="s">
        <v>450</v>
      </c>
      <c r="B35" s="8" t="s">
        <v>476</v>
      </c>
      <c r="C35" s="35">
        <v>0</v>
      </c>
      <c r="D35" s="30">
        <f>ROUND(($D$7*C35),2)</f>
        <v>0</v>
      </c>
    </row>
    <row r="36" spans="1:4" ht="12.75" customHeight="1" x14ac:dyDescent="0.2">
      <c r="A36" s="12" t="s">
        <v>451</v>
      </c>
      <c r="B36" s="8" t="s">
        <v>477</v>
      </c>
      <c r="C36" s="35">
        <v>0</v>
      </c>
      <c r="D36" s="30">
        <f>ROUND(($D$7*C36),2)</f>
        <v>0</v>
      </c>
    </row>
    <row r="37" spans="1:4" ht="12.75" customHeight="1" x14ac:dyDescent="0.2">
      <c r="A37" s="100" t="s">
        <v>478</v>
      </c>
      <c r="B37" s="100"/>
      <c r="C37" s="34">
        <f>SUM(C33:C36)</f>
        <v>0</v>
      </c>
      <c r="D37" s="36">
        <f>SUM(D33:D36)</f>
        <v>0</v>
      </c>
    </row>
    <row r="38" spans="1:4" ht="12.75" customHeight="1" x14ac:dyDescent="0.2">
      <c r="A38" s="100" t="s">
        <v>479</v>
      </c>
      <c r="B38" s="100"/>
      <c r="C38" s="100"/>
      <c r="D38" s="100"/>
    </row>
    <row r="39" spans="1:4" ht="12.75" customHeight="1" x14ac:dyDescent="0.2">
      <c r="A39" s="12" t="s">
        <v>444</v>
      </c>
      <c r="B39" s="8" t="s">
        <v>480</v>
      </c>
      <c r="C39" s="35">
        <v>0</v>
      </c>
      <c r="D39" s="30">
        <f>ROUND(($D$7*C39),2)</f>
        <v>0</v>
      </c>
    </row>
    <row r="40" spans="1:4" ht="12.75" customHeight="1" x14ac:dyDescent="0.2">
      <c r="A40" s="12" t="s">
        <v>446</v>
      </c>
      <c r="B40" s="8" t="s">
        <v>481</v>
      </c>
      <c r="C40" s="35">
        <v>0</v>
      </c>
      <c r="D40" s="30">
        <f>ROUND(($D$7*C40),2)</f>
        <v>0</v>
      </c>
    </row>
    <row r="41" spans="1:4" ht="12.75" customHeight="1" x14ac:dyDescent="0.2">
      <c r="A41" s="12" t="s">
        <v>450</v>
      </c>
      <c r="B41" s="8" t="s">
        <v>482</v>
      </c>
      <c r="C41" s="35">
        <v>0</v>
      </c>
      <c r="D41" s="30">
        <f>ROUND(($D$7*C41),2)</f>
        <v>0</v>
      </c>
    </row>
    <row r="42" spans="1:4" ht="12.75" customHeight="1" x14ac:dyDescent="0.2">
      <c r="A42" s="100" t="s">
        <v>483</v>
      </c>
      <c r="B42" s="100"/>
      <c r="C42" s="34">
        <v>0</v>
      </c>
      <c r="D42" s="36">
        <f>SUM(D39:D41)</f>
        <v>0</v>
      </c>
    </row>
    <row r="43" spans="1:4" ht="12.75" customHeight="1" x14ac:dyDescent="0.2">
      <c r="A43" s="100" t="s">
        <v>484</v>
      </c>
      <c r="B43" s="100"/>
      <c r="C43" s="100"/>
      <c r="D43" s="100"/>
    </row>
    <row r="44" spans="1:4" ht="12.75" customHeight="1" x14ac:dyDescent="0.2">
      <c r="A44" s="12" t="s">
        <v>444</v>
      </c>
      <c r="B44" s="8" t="s">
        <v>485</v>
      </c>
      <c r="C44" s="35">
        <v>0</v>
      </c>
      <c r="D44" s="30">
        <f>ROUND(($D$7*C44),2)</f>
        <v>0</v>
      </c>
    </row>
    <row r="45" spans="1:4" ht="27" customHeight="1" x14ac:dyDescent="0.2">
      <c r="A45" s="12" t="s">
        <v>446</v>
      </c>
      <c r="B45" s="8" t="s">
        <v>486</v>
      </c>
      <c r="C45" s="35">
        <v>0</v>
      </c>
      <c r="D45" s="30">
        <f>ROUND(($D$7*C45),2)</f>
        <v>0</v>
      </c>
    </row>
    <row r="46" spans="1:4" ht="12.75" customHeight="1" x14ac:dyDescent="0.2">
      <c r="A46" s="12" t="s">
        <v>450</v>
      </c>
      <c r="B46" s="8" t="s">
        <v>487</v>
      </c>
      <c r="C46" s="35">
        <v>0</v>
      </c>
      <c r="D46" s="30">
        <f>ROUND(($D$7*C46),2)</f>
        <v>0</v>
      </c>
    </row>
    <row r="47" spans="1:4" ht="12.75" customHeight="1" x14ac:dyDescent="0.2">
      <c r="A47" s="12" t="s">
        <v>451</v>
      </c>
      <c r="B47" s="8" t="s">
        <v>488</v>
      </c>
      <c r="C47" s="35">
        <v>0</v>
      </c>
      <c r="D47" s="30">
        <f>ROUND(($D$7*C47),2)</f>
        <v>0</v>
      </c>
    </row>
    <row r="48" spans="1:4" ht="12.75" customHeight="1" x14ac:dyDescent="0.2">
      <c r="A48" s="12" t="s">
        <v>453</v>
      </c>
      <c r="B48" s="8" t="s">
        <v>489</v>
      </c>
      <c r="C48" s="35">
        <v>0</v>
      </c>
      <c r="D48" s="30">
        <f>ROUND(($D$7*C48),2)</f>
        <v>0</v>
      </c>
    </row>
    <row r="49" spans="1:4" ht="12.75" customHeight="1" x14ac:dyDescent="0.2">
      <c r="A49" s="100" t="s">
        <v>490</v>
      </c>
      <c r="B49" s="100"/>
      <c r="C49" s="34">
        <f>SUM(C44:C48)</f>
        <v>0</v>
      </c>
      <c r="D49" s="36">
        <f>SUM(D44:D48)</f>
        <v>0</v>
      </c>
    </row>
    <row r="50" spans="1:4" ht="12.75" customHeight="1" x14ac:dyDescent="0.2">
      <c r="A50" s="100" t="s">
        <v>491</v>
      </c>
      <c r="B50" s="100"/>
      <c r="C50" s="100"/>
      <c r="D50" s="100"/>
    </row>
    <row r="51" spans="1:4" ht="12.75" customHeight="1" x14ac:dyDescent="0.2">
      <c r="A51" s="12" t="s">
        <v>444</v>
      </c>
      <c r="B51" s="8" t="s">
        <v>492</v>
      </c>
      <c r="C51" s="35">
        <v>0</v>
      </c>
      <c r="D51" s="30">
        <f t="shared" ref="D51:D61" si="1">ROUND(($D$7*C51),2)</f>
        <v>0</v>
      </c>
    </row>
    <row r="52" spans="1:4" ht="12.75" customHeight="1" x14ac:dyDescent="0.2">
      <c r="A52" s="12" t="s">
        <v>446</v>
      </c>
      <c r="B52" s="8" t="s">
        <v>493</v>
      </c>
      <c r="C52" s="35">
        <v>0</v>
      </c>
      <c r="D52" s="30">
        <f t="shared" si="1"/>
        <v>0</v>
      </c>
    </row>
    <row r="53" spans="1:4" ht="12.75" customHeight="1" x14ac:dyDescent="0.2">
      <c r="A53" s="12" t="s">
        <v>450</v>
      </c>
      <c r="B53" s="8" t="s">
        <v>494</v>
      </c>
      <c r="C53" s="35">
        <v>0</v>
      </c>
      <c r="D53" s="30">
        <f t="shared" si="1"/>
        <v>0</v>
      </c>
    </row>
    <row r="54" spans="1:4" ht="12.75" customHeight="1" x14ac:dyDescent="0.2">
      <c r="A54" s="12" t="s">
        <v>451</v>
      </c>
      <c r="B54" s="8" t="s">
        <v>495</v>
      </c>
      <c r="C54" s="35">
        <v>0</v>
      </c>
      <c r="D54" s="30">
        <f t="shared" si="1"/>
        <v>0</v>
      </c>
    </row>
    <row r="55" spans="1:4" ht="12.75" customHeight="1" x14ac:dyDescent="0.2">
      <c r="A55" s="12" t="s">
        <v>453</v>
      </c>
      <c r="B55" s="8" t="s">
        <v>496</v>
      </c>
      <c r="C55" s="35">
        <v>0</v>
      </c>
      <c r="D55" s="30">
        <f t="shared" si="1"/>
        <v>0</v>
      </c>
    </row>
    <row r="56" spans="1:4" ht="12.75" customHeight="1" x14ac:dyDescent="0.2">
      <c r="A56" s="12" t="s">
        <v>454</v>
      </c>
      <c r="B56" s="8" t="s">
        <v>497</v>
      </c>
      <c r="C56" s="35">
        <v>0</v>
      </c>
      <c r="D56" s="30">
        <f t="shared" si="1"/>
        <v>0</v>
      </c>
    </row>
    <row r="57" spans="1:4" ht="12.75" customHeight="1" x14ac:dyDescent="0.2">
      <c r="A57" s="100" t="s">
        <v>498</v>
      </c>
      <c r="B57" s="100"/>
      <c r="C57" s="34">
        <f>SUM(C51:C56)</f>
        <v>0</v>
      </c>
      <c r="D57" s="36">
        <f>SUM(D51:D56)</f>
        <v>0</v>
      </c>
    </row>
    <row r="58" spans="1:4" ht="12.75" customHeight="1" x14ac:dyDescent="0.2">
      <c r="A58" s="12" t="s">
        <v>468</v>
      </c>
      <c r="B58" s="8" t="s">
        <v>499</v>
      </c>
      <c r="C58" s="35">
        <f>C31*C57</f>
        <v>0</v>
      </c>
      <c r="D58" s="30">
        <f t="shared" si="1"/>
        <v>0</v>
      </c>
    </row>
    <row r="59" spans="1:4" ht="12.75" customHeight="1" x14ac:dyDescent="0.2">
      <c r="A59" s="12" t="s">
        <v>470</v>
      </c>
      <c r="B59" s="8" t="s">
        <v>500</v>
      </c>
      <c r="C59" s="35">
        <f>C37*C57</f>
        <v>0</v>
      </c>
      <c r="D59" s="30">
        <f t="shared" si="1"/>
        <v>0</v>
      </c>
    </row>
    <row r="60" spans="1:4" ht="12.75" customHeight="1" x14ac:dyDescent="0.2">
      <c r="A60" s="12" t="s">
        <v>501</v>
      </c>
      <c r="B60" s="8" t="s">
        <v>502</v>
      </c>
      <c r="C60" s="35">
        <f>C42*C57</f>
        <v>0</v>
      </c>
      <c r="D60" s="30">
        <f t="shared" si="1"/>
        <v>0</v>
      </c>
    </row>
    <row r="61" spans="1:4" ht="12.75" customHeight="1" x14ac:dyDescent="0.2">
      <c r="A61" s="12" t="s">
        <v>503</v>
      </c>
      <c r="B61" s="8" t="s">
        <v>504</v>
      </c>
      <c r="C61" s="35">
        <f>C49*C57</f>
        <v>0</v>
      </c>
      <c r="D61" s="30">
        <f t="shared" si="1"/>
        <v>0</v>
      </c>
    </row>
    <row r="62" spans="1:4" ht="27.75" customHeight="1" x14ac:dyDescent="0.2">
      <c r="A62" s="100" t="s">
        <v>505</v>
      </c>
      <c r="B62" s="100"/>
      <c r="C62" s="34">
        <f>SUM(C57:C61)</f>
        <v>0</v>
      </c>
      <c r="D62" s="36">
        <f>SUM(D57:D61)</f>
        <v>0</v>
      </c>
    </row>
    <row r="63" spans="1:4" ht="12.75" customHeight="1" x14ac:dyDescent="0.2">
      <c r="A63" s="100" t="s">
        <v>506</v>
      </c>
      <c r="B63" s="100"/>
      <c r="C63" s="34">
        <f>C31+C37+C42+C49+C62</f>
        <v>0</v>
      </c>
      <c r="D63" s="36">
        <f>D31+D37+D42+D49+D62</f>
        <v>0</v>
      </c>
    </row>
    <row r="64" spans="1:4" ht="12.75" customHeight="1" x14ac:dyDescent="0.2">
      <c r="A64" s="100" t="s">
        <v>507</v>
      </c>
      <c r="B64" s="100"/>
      <c r="C64" s="100"/>
      <c r="D64" s="36">
        <f>D7+D15+D20+D63</f>
        <v>0</v>
      </c>
    </row>
    <row r="65" spans="1:7" ht="12.75" customHeight="1" x14ac:dyDescent="0.2">
      <c r="A65" s="100" t="s">
        <v>508</v>
      </c>
      <c r="B65" s="100"/>
      <c r="C65" s="100"/>
      <c r="D65" s="100"/>
    </row>
    <row r="66" spans="1:7" ht="12.75" customHeight="1" x14ac:dyDescent="0.2">
      <c r="A66" s="12" t="s">
        <v>444</v>
      </c>
      <c r="B66" s="8" t="s">
        <v>509</v>
      </c>
      <c r="C66" s="35">
        <v>0</v>
      </c>
      <c r="D66" s="30">
        <f>ROUND((D64*C66),2)</f>
        <v>0</v>
      </c>
    </row>
    <row r="67" spans="1:7" ht="12.75" customHeight="1" x14ac:dyDescent="0.2">
      <c r="A67" s="12" t="s">
        <v>446</v>
      </c>
      <c r="B67" s="11" t="s">
        <v>510</v>
      </c>
      <c r="C67" s="35">
        <v>0</v>
      </c>
      <c r="D67" s="30">
        <f>ROUND(((D64+D66)*C67),2)</f>
        <v>0</v>
      </c>
    </row>
    <row r="68" spans="1:7" ht="12.75" customHeight="1" x14ac:dyDescent="0.2">
      <c r="A68" s="100" t="s">
        <v>511</v>
      </c>
      <c r="B68" s="100"/>
      <c r="C68" s="100"/>
      <c r="D68" s="36">
        <f>SUM(D66:D67)</f>
        <v>0</v>
      </c>
    </row>
    <row r="69" spans="1:7" ht="12.75" customHeight="1" x14ac:dyDescent="0.2">
      <c r="A69" s="100" t="s">
        <v>512</v>
      </c>
      <c r="B69" s="100"/>
      <c r="C69" s="100"/>
      <c r="D69" s="36">
        <f>D7+D15+D20+D63+D68</f>
        <v>0</v>
      </c>
    </row>
    <row r="70" spans="1:7" ht="12.75" customHeight="1" x14ac:dyDescent="0.2">
      <c r="A70" s="7" t="s">
        <v>450</v>
      </c>
      <c r="B70" s="38" t="s">
        <v>513</v>
      </c>
      <c r="C70" s="93" t="s">
        <v>514</v>
      </c>
      <c r="D70" s="93"/>
    </row>
    <row r="71" spans="1:7" ht="12.75" customHeight="1" x14ac:dyDescent="0.25">
      <c r="A71" s="12" t="s">
        <v>515</v>
      </c>
      <c r="B71" s="11" t="s">
        <v>516</v>
      </c>
      <c r="C71" s="35">
        <v>0</v>
      </c>
      <c r="D71" s="50">
        <f>ROUND(($D$83*C71),2)</f>
        <v>0</v>
      </c>
      <c r="E71" s="39"/>
      <c r="F71" s="40"/>
      <c r="G71" s="40"/>
    </row>
    <row r="72" spans="1:7" ht="12.75" customHeight="1" x14ac:dyDescent="0.25">
      <c r="A72" s="12" t="s">
        <v>517</v>
      </c>
      <c r="B72" s="11" t="s">
        <v>518</v>
      </c>
      <c r="C72" s="35">
        <v>0</v>
      </c>
      <c r="D72" s="50">
        <f>ROUND(($D$83*C72),2)</f>
        <v>0</v>
      </c>
      <c r="E72" s="41"/>
      <c r="F72" s="40"/>
      <c r="G72" s="40"/>
    </row>
    <row r="73" spans="1:7" ht="12.75" customHeight="1" x14ac:dyDescent="0.25">
      <c r="A73" s="12" t="s">
        <v>519</v>
      </c>
      <c r="B73" s="11" t="s">
        <v>520</v>
      </c>
      <c r="C73" s="35">
        <v>0</v>
      </c>
      <c r="D73" s="50">
        <f>ROUND(($D$83*C73),2)</f>
        <v>0</v>
      </c>
      <c r="E73" s="40"/>
    </row>
    <row r="74" spans="1:7" ht="12.75" customHeight="1" x14ac:dyDescent="0.25">
      <c r="A74" s="100" t="s">
        <v>521</v>
      </c>
      <c r="B74" s="100"/>
      <c r="C74" s="34">
        <f>SUM(C71:C73)</f>
        <v>0</v>
      </c>
      <c r="D74" s="36">
        <f>SUM(D71:D73)</f>
        <v>0</v>
      </c>
      <c r="E74" s="42"/>
    </row>
    <row r="75" spans="1:7" ht="12.75" customHeight="1" x14ac:dyDescent="0.25">
      <c r="A75" s="100" t="s">
        <v>522</v>
      </c>
      <c r="B75" s="100"/>
      <c r="C75" s="100"/>
      <c r="D75" s="36">
        <f>D74+D68</f>
        <v>0</v>
      </c>
      <c r="E75" s="40"/>
    </row>
    <row r="76" spans="1:7" ht="12.75" customHeight="1" x14ac:dyDescent="0.25">
      <c r="A76" s="106" t="s">
        <v>523</v>
      </c>
      <c r="B76" s="107"/>
      <c r="C76" s="107"/>
      <c r="D76" s="108"/>
      <c r="E76" s="40"/>
    </row>
    <row r="77" spans="1:7" ht="12.75" customHeight="1" x14ac:dyDescent="0.25">
      <c r="A77" s="106" t="s">
        <v>524</v>
      </c>
      <c r="B77" s="107"/>
      <c r="C77" s="107"/>
      <c r="D77" s="108"/>
      <c r="E77" s="43"/>
      <c r="F77" s="40"/>
      <c r="G77" s="40"/>
    </row>
    <row r="78" spans="1:7" ht="12.75" customHeight="1" x14ac:dyDescent="0.2">
      <c r="A78" s="106" t="s">
        <v>525</v>
      </c>
      <c r="B78" s="107"/>
      <c r="C78" s="107"/>
      <c r="D78" s="108"/>
    </row>
    <row r="79" spans="1:7" ht="12.75" customHeight="1" x14ac:dyDescent="0.2">
      <c r="A79" s="106" t="s">
        <v>526</v>
      </c>
      <c r="B79" s="107"/>
      <c r="C79" s="107"/>
      <c r="D79" s="108"/>
    </row>
    <row r="80" spans="1:7" ht="12.75" customHeight="1" x14ac:dyDescent="0.2">
      <c r="A80" s="106" t="s">
        <v>527</v>
      </c>
      <c r="B80" s="107"/>
      <c r="C80" s="107"/>
      <c r="D80" s="108"/>
      <c r="E80" s="44"/>
    </row>
    <row r="81" spans="1:5" ht="12.75" customHeight="1" x14ac:dyDescent="0.2">
      <c r="A81" s="106" t="s">
        <v>528</v>
      </c>
      <c r="B81" s="107"/>
      <c r="C81" s="107"/>
      <c r="D81" s="108"/>
    </row>
    <row r="82" spans="1:5" ht="12.75" customHeight="1" x14ac:dyDescent="0.2">
      <c r="A82" s="106" t="s">
        <v>529</v>
      </c>
      <c r="B82" s="107"/>
      <c r="C82" s="107"/>
      <c r="D82" s="108"/>
    </row>
    <row r="83" spans="1:5" ht="12.75" customHeight="1" x14ac:dyDescent="0.2">
      <c r="A83" s="100" t="s">
        <v>530</v>
      </c>
      <c r="B83" s="100"/>
      <c r="C83" s="100"/>
      <c r="D83" s="71">
        <f>ROUND((D64+D68)/(1-C74),2)</f>
        <v>0</v>
      </c>
      <c r="E83" s="46"/>
    </row>
    <row r="84" spans="1:5" ht="12.75" customHeight="1" x14ac:dyDescent="0.2">
      <c r="A84" s="100" t="s">
        <v>531</v>
      </c>
      <c r="B84" s="100"/>
      <c r="C84" s="100"/>
      <c r="D84" s="72" t="e">
        <f>ROUND(D75/D64*100,2)</f>
        <v>#DIV/0!</v>
      </c>
      <c r="E84" s="46"/>
    </row>
  </sheetData>
  <mergeCells count="37">
    <mergeCell ref="A83:C83"/>
    <mergeCell ref="A84:C84"/>
    <mergeCell ref="A77:D77"/>
    <mergeCell ref="A78:D78"/>
    <mergeCell ref="A79:D79"/>
    <mergeCell ref="A80:D80"/>
    <mergeCell ref="A81:D81"/>
    <mergeCell ref="A82:D82"/>
    <mergeCell ref="A76:D76"/>
    <mergeCell ref="A50:D50"/>
    <mergeCell ref="A57:B57"/>
    <mergeCell ref="A62:B62"/>
    <mergeCell ref="A63:B63"/>
    <mergeCell ref="A64:C64"/>
    <mergeCell ref="A65:D65"/>
    <mergeCell ref="A68:C68"/>
    <mergeCell ref="A69:C69"/>
    <mergeCell ref="C70:D70"/>
    <mergeCell ref="A74:B74"/>
    <mergeCell ref="A75:C75"/>
    <mergeCell ref="A49:B49"/>
    <mergeCell ref="A15:C15"/>
    <mergeCell ref="A16:D16"/>
    <mergeCell ref="A20:C20"/>
    <mergeCell ref="A21:D21"/>
    <mergeCell ref="A22:D22"/>
    <mergeCell ref="A31:B31"/>
    <mergeCell ref="A32:D32"/>
    <mergeCell ref="A37:B37"/>
    <mergeCell ref="A38:D38"/>
    <mergeCell ref="A42:B42"/>
    <mergeCell ref="A43:D43"/>
    <mergeCell ref="A2:D2"/>
    <mergeCell ref="A3:D3"/>
    <mergeCell ref="A5:D5"/>
    <mergeCell ref="A7:C7"/>
    <mergeCell ref="A8:D8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84"/>
  <sheetViews>
    <sheetView topLeftCell="A67" workbookViewId="0">
      <selection activeCell="C72" sqref="C72"/>
    </sheetView>
  </sheetViews>
  <sheetFormatPr defaultRowHeight="12.75" x14ac:dyDescent="0.2"/>
  <cols>
    <col min="1" max="1" width="6.5" style="23" customWidth="1"/>
    <col min="2" max="2" width="58" style="20" customWidth="1"/>
    <col min="3" max="3" width="12.5" style="48" customWidth="1"/>
    <col min="4" max="4" width="14.6640625" style="20" customWidth="1"/>
    <col min="5" max="5" width="14.33203125" style="20" bestFit="1" customWidth="1"/>
    <col min="6" max="6" width="16.83203125" style="20" customWidth="1"/>
    <col min="7" max="7" width="17.6640625" style="20" customWidth="1"/>
    <col min="8" max="16384" width="9.33203125" style="20"/>
  </cols>
  <sheetData>
    <row r="2" spans="1:4" ht="30.75" customHeight="1" x14ac:dyDescent="0.2">
      <c r="A2" s="101" t="s">
        <v>439</v>
      </c>
      <c r="B2" s="97"/>
      <c r="C2" s="97"/>
      <c r="D2" s="97"/>
    </row>
    <row r="3" spans="1:4" ht="12.75" customHeight="1" x14ac:dyDescent="0.2">
      <c r="A3" s="104" t="s">
        <v>539</v>
      </c>
      <c r="B3" s="105"/>
      <c r="C3" s="105"/>
      <c r="D3" s="105"/>
    </row>
    <row r="4" spans="1:4" ht="12.75" customHeight="1" x14ac:dyDescent="0.2">
      <c r="A4" s="7" t="s">
        <v>16</v>
      </c>
      <c r="B4" s="7" t="s">
        <v>17</v>
      </c>
      <c r="C4" s="34" t="s">
        <v>441</v>
      </c>
      <c r="D4" s="12" t="s">
        <v>442</v>
      </c>
    </row>
    <row r="5" spans="1:4" ht="12.75" customHeight="1" x14ac:dyDescent="0.2">
      <c r="A5" s="100" t="s">
        <v>443</v>
      </c>
      <c r="B5" s="100"/>
      <c r="C5" s="100"/>
      <c r="D5" s="100"/>
    </row>
    <row r="6" spans="1:4" ht="12.75" customHeight="1" x14ac:dyDescent="0.2">
      <c r="A6" s="12" t="s">
        <v>444</v>
      </c>
      <c r="B6" s="11" t="s">
        <v>691</v>
      </c>
      <c r="C6" s="35" t="s">
        <v>445</v>
      </c>
      <c r="D6" s="30"/>
    </row>
    <row r="7" spans="1:4" ht="12.75" customHeight="1" x14ac:dyDescent="0.2">
      <c r="A7" s="100" t="s">
        <v>447</v>
      </c>
      <c r="B7" s="100"/>
      <c r="C7" s="100"/>
      <c r="D7" s="36">
        <f>SUM(D6:D6)</f>
        <v>0</v>
      </c>
    </row>
    <row r="8" spans="1:4" ht="12.75" customHeight="1" x14ac:dyDescent="0.2">
      <c r="A8" s="100" t="s">
        <v>448</v>
      </c>
      <c r="B8" s="100"/>
      <c r="C8" s="100"/>
      <c r="D8" s="100"/>
    </row>
    <row r="9" spans="1:4" ht="12.75" customHeight="1" x14ac:dyDescent="0.2">
      <c r="A9" s="12" t="s">
        <v>444</v>
      </c>
      <c r="B9" s="11" t="s">
        <v>532</v>
      </c>
      <c r="C9" s="37">
        <v>0</v>
      </c>
      <c r="D9" s="30">
        <f>ROUND((C9*22),2)</f>
        <v>0</v>
      </c>
    </row>
    <row r="10" spans="1:4" ht="12.75" customHeight="1" x14ac:dyDescent="0.2">
      <c r="A10" s="12" t="s">
        <v>446</v>
      </c>
      <c r="B10" s="8" t="s">
        <v>449</v>
      </c>
      <c r="C10" s="35">
        <v>0</v>
      </c>
      <c r="D10" s="30">
        <f>ROUND((-D6*C10),2)</f>
        <v>0</v>
      </c>
    </row>
    <row r="11" spans="1:4" ht="12.75" customHeight="1" x14ac:dyDescent="0.2">
      <c r="A11" s="12" t="s">
        <v>450</v>
      </c>
      <c r="B11" s="11" t="s">
        <v>537</v>
      </c>
      <c r="C11" s="49">
        <v>0</v>
      </c>
      <c r="D11" s="30">
        <f>ROUND((C11*22),2)</f>
        <v>0</v>
      </c>
    </row>
    <row r="12" spans="1:4" ht="25.5" customHeight="1" x14ac:dyDescent="0.2">
      <c r="A12" s="12" t="s">
        <v>451</v>
      </c>
      <c r="B12" s="11" t="s">
        <v>692</v>
      </c>
      <c r="C12" s="35" t="s">
        <v>452</v>
      </c>
      <c r="D12" s="30">
        <v>0</v>
      </c>
    </row>
    <row r="13" spans="1:4" ht="12.75" customHeight="1" x14ac:dyDescent="0.2">
      <c r="A13" s="12" t="s">
        <v>453</v>
      </c>
      <c r="B13" s="11" t="s">
        <v>693</v>
      </c>
      <c r="C13" s="35" t="s">
        <v>452</v>
      </c>
      <c r="D13" s="30">
        <v>0</v>
      </c>
    </row>
    <row r="14" spans="1:4" ht="25.5" customHeight="1" x14ac:dyDescent="0.2">
      <c r="A14" s="12" t="s">
        <v>454</v>
      </c>
      <c r="B14" s="11" t="s">
        <v>694</v>
      </c>
      <c r="C14" s="35" t="s">
        <v>452</v>
      </c>
      <c r="D14" s="30">
        <v>0</v>
      </c>
    </row>
    <row r="15" spans="1:4" ht="12.75" customHeight="1" x14ac:dyDescent="0.2">
      <c r="A15" s="100" t="s">
        <v>455</v>
      </c>
      <c r="B15" s="100"/>
      <c r="C15" s="100"/>
      <c r="D15" s="36">
        <f>SUM(D9:D14)</f>
        <v>0</v>
      </c>
    </row>
    <row r="16" spans="1:4" ht="12.75" customHeight="1" x14ac:dyDescent="0.2">
      <c r="A16" s="100" t="s">
        <v>456</v>
      </c>
      <c r="B16" s="100"/>
      <c r="C16" s="100"/>
      <c r="D16" s="100"/>
    </row>
    <row r="17" spans="1:4" ht="12.75" customHeight="1" x14ac:dyDescent="0.2">
      <c r="A17" s="12" t="s">
        <v>444</v>
      </c>
      <c r="B17" s="11" t="s">
        <v>457</v>
      </c>
      <c r="C17" s="35" t="s">
        <v>452</v>
      </c>
      <c r="D17" s="30">
        <f>Unif!H10</f>
        <v>0</v>
      </c>
    </row>
    <row r="18" spans="1:4" ht="12.75" customHeight="1" x14ac:dyDescent="0.2">
      <c r="A18" s="12" t="s">
        <v>446</v>
      </c>
      <c r="B18" s="8" t="s">
        <v>458</v>
      </c>
      <c r="C18" s="35" t="s">
        <v>452</v>
      </c>
      <c r="D18" s="30">
        <f>EPIs!G12</f>
        <v>0</v>
      </c>
    </row>
    <row r="19" spans="1:4" ht="12.75" customHeight="1" x14ac:dyDescent="0.2">
      <c r="A19" s="12" t="s">
        <v>450</v>
      </c>
      <c r="B19" s="11" t="s">
        <v>547</v>
      </c>
      <c r="C19" s="35" t="s">
        <v>452</v>
      </c>
      <c r="D19" s="30">
        <f>'pçs mat eq'!F116</f>
        <v>0</v>
      </c>
    </row>
    <row r="20" spans="1:4" ht="12.75" customHeight="1" x14ac:dyDescent="0.2">
      <c r="A20" s="100" t="s">
        <v>459</v>
      </c>
      <c r="B20" s="100"/>
      <c r="C20" s="100"/>
      <c r="D20" s="36">
        <f>SUM(D17:D19)</f>
        <v>0</v>
      </c>
    </row>
    <row r="21" spans="1:4" ht="12.75" customHeight="1" x14ac:dyDescent="0.2">
      <c r="A21" s="100" t="s">
        <v>460</v>
      </c>
      <c r="B21" s="100"/>
      <c r="C21" s="100"/>
      <c r="D21" s="100"/>
    </row>
    <row r="22" spans="1:4" ht="12.75" customHeight="1" x14ac:dyDescent="0.2">
      <c r="A22" s="100" t="s">
        <v>461</v>
      </c>
      <c r="B22" s="100"/>
      <c r="C22" s="100"/>
      <c r="D22" s="100"/>
    </row>
    <row r="23" spans="1:4" ht="12.75" customHeight="1" x14ac:dyDescent="0.2">
      <c r="A23" s="12" t="s">
        <v>444</v>
      </c>
      <c r="B23" s="11" t="s">
        <v>462</v>
      </c>
      <c r="C23" s="35">
        <v>0</v>
      </c>
      <c r="D23" s="30">
        <f>ROUND(($D$7*C23),2)</f>
        <v>0</v>
      </c>
    </row>
    <row r="24" spans="1:4" ht="12.75" customHeight="1" x14ac:dyDescent="0.2">
      <c r="A24" s="12" t="s">
        <v>446</v>
      </c>
      <c r="B24" s="11" t="s">
        <v>463</v>
      </c>
      <c r="C24" s="35">
        <v>0</v>
      </c>
      <c r="D24" s="30">
        <f t="shared" ref="D24:D30" si="0">ROUND(($D$7*C24),2)</f>
        <v>0</v>
      </c>
    </row>
    <row r="25" spans="1:4" ht="12.75" customHeight="1" x14ac:dyDescent="0.2">
      <c r="A25" s="12" t="s">
        <v>450</v>
      </c>
      <c r="B25" s="11" t="s">
        <v>464</v>
      </c>
      <c r="C25" s="35">
        <v>0</v>
      </c>
      <c r="D25" s="30">
        <f t="shared" si="0"/>
        <v>0</v>
      </c>
    </row>
    <row r="26" spans="1:4" ht="12.75" customHeight="1" x14ac:dyDescent="0.2">
      <c r="A26" s="12" t="s">
        <v>451</v>
      </c>
      <c r="B26" s="11" t="s">
        <v>465</v>
      </c>
      <c r="C26" s="35">
        <v>0</v>
      </c>
      <c r="D26" s="30">
        <f t="shared" si="0"/>
        <v>0</v>
      </c>
    </row>
    <row r="27" spans="1:4" ht="12.75" customHeight="1" x14ac:dyDescent="0.2">
      <c r="A27" s="12" t="s">
        <v>453</v>
      </c>
      <c r="B27" s="8" t="s">
        <v>466</v>
      </c>
      <c r="C27" s="35">
        <v>0</v>
      </c>
      <c r="D27" s="30">
        <f t="shared" si="0"/>
        <v>0</v>
      </c>
    </row>
    <row r="28" spans="1:4" ht="12.75" customHeight="1" x14ac:dyDescent="0.2">
      <c r="A28" s="12" t="s">
        <v>454</v>
      </c>
      <c r="B28" s="11" t="s">
        <v>467</v>
      </c>
      <c r="C28" s="35">
        <v>0</v>
      </c>
      <c r="D28" s="30">
        <f t="shared" si="0"/>
        <v>0</v>
      </c>
    </row>
    <row r="29" spans="1:4" ht="12.75" customHeight="1" x14ac:dyDescent="0.2">
      <c r="A29" s="12" t="s">
        <v>468</v>
      </c>
      <c r="B29" s="11" t="s">
        <v>469</v>
      </c>
      <c r="C29" s="35">
        <v>0</v>
      </c>
      <c r="D29" s="30">
        <f t="shared" si="0"/>
        <v>0</v>
      </c>
    </row>
    <row r="30" spans="1:4" ht="12.75" customHeight="1" x14ac:dyDescent="0.2">
      <c r="A30" s="12" t="s">
        <v>470</v>
      </c>
      <c r="B30" s="11" t="s">
        <v>471</v>
      </c>
      <c r="C30" s="35">
        <v>0</v>
      </c>
      <c r="D30" s="30">
        <f t="shared" si="0"/>
        <v>0</v>
      </c>
    </row>
    <row r="31" spans="1:4" ht="12.75" customHeight="1" x14ac:dyDescent="0.2">
      <c r="A31" s="100" t="s">
        <v>472</v>
      </c>
      <c r="B31" s="100"/>
      <c r="C31" s="34">
        <f>SUM(C23:C30)</f>
        <v>0</v>
      </c>
      <c r="D31" s="36">
        <f>SUM(D23:D30)</f>
        <v>0</v>
      </c>
    </row>
    <row r="32" spans="1:4" ht="12.75" customHeight="1" x14ac:dyDescent="0.2">
      <c r="A32" s="100" t="s">
        <v>473</v>
      </c>
      <c r="B32" s="100"/>
      <c r="C32" s="100"/>
      <c r="D32" s="100"/>
    </row>
    <row r="33" spans="1:4" ht="12.75" customHeight="1" x14ac:dyDescent="0.2">
      <c r="A33" s="12" t="s">
        <v>444</v>
      </c>
      <c r="B33" s="8" t="s">
        <v>474</v>
      </c>
      <c r="C33" s="35">
        <v>0</v>
      </c>
      <c r="D33" s="30">
        <f>ROUND(($D$7*C33),2)</f>
        <v>0</v>
      </c>
    </row>
    <row r="34" spans="1:4" ht="12.75" customHeight="1" x14ac:dyDescent="0.2">
      <c r="A34" s="12" t="s">
        <v>446</v>
      </c>
      <c r="B34" s="8" t="s">
        <v>475</v>
      </c>
      <c r="C34" s="35">
        <v>0</v>
      </c>
      <c r="D34" s="30">
        <f>ROUND(($D$7*C34),2)</f>
        <v>0</v>
      </c>
    </row>
    <row r="35" spans="1:4" ht="12.75" customHeight="1" x14ac:dyDescent="0.2">
      <c r="A35" s="12" t="s">
        <v>450</v>
      </c>
      <c r="B35" s="8" t="s">
        <v>476</v>
      </c>
      <c r="C35" s="35">
        <v>0</v>
      </c>
      <c r="D35" s="30">
        <f>ROUND(($D$7*C35),2)</f>
        <v>0</v>
      </c>
    </row>
    <row r="36" spans="1:4" ht="12.75" customHeight="1" x14ac:dyDescent="0.2">
      <c r="A36" s="12" t="s">
        <v>451</v>
      </c>
      <c r="B36" s="8" t="s">
        <v>477</v>
      </c>
      <c r="C36" s="35">
        <v>0</v>
      </c>
      <c r="D36" s="30">
        <f>ROUND(($D$7*C36),2)</f>
        <v>0</v>
      </c>
    </row>
    <row r="37" spans="1:4" ht="12.75" customHeight="1" x14ac:dyDescent="0.2">
      <c r="A37" s="100" t="s">
        <v>478</v>
      </c>
      <c r="B37" s="100"/>
      <c r="C37" s="34">
        <f>SUM(C33:C36)</f>
        <v>0</v>
      </c>
      <c r="D37" s="36">
        <f>SUM(D33:D36)</f>
        <v>0</v>
      </c>
    </row>
    <row r="38" spans="1:4" ht="12.75" customHeight="1" x14ac:dyDescent="0.2">
      <c r="A38" s="100" t="s">
        <v>479</v>
      </c>
      <c r="B38" s="100"/>
      <c r="C38" s="100"/>
      <c r="D38" s="100"/>
    </row>
    <row r="39" spans="1:4" ht="12.75" customHeight="1" x14ac:dyDescent="0.2">
      <c r="A39" s="12" t="s">
        <v>444</v>
      </c>
      <c r="B39" s="8" t="s">
        <v>480</v>
      </c>
      <c r="C39" s="35">
        <v>0</v>
      </c>
      <c r="D39" s="30">
        <f>ROUND(($D$7*C39),2)</f>
        <v>0</v>
      </c>
    </row>
    <row r="40" spans="1:4" ht="12.75" customHeight="1" x14ac:dyDescent="0.2">
      <c r="A40" s="12" t="s">
        <v>446</v>
      </c>
      <c r="B40" s="8" t="s">
        <v>481</v>
      </c>
      <c r="C40" s="35">
        <v>0</v>
      </c>
      <c r="D40" s="30">
        <f>ROUND(($D$7*C40),2)</f>
        <v>0</v>
      </c>
    </row>
    <row r="41" spans="1:4" ht="12.75" customHeight="1" x14ac:dyDescent="0.2">
      <c r="A41" s="12" t="s">
        <v>450</v>
      </c>
      <c r="B41" s="8" t="s">
        <v>482</v>
      </c>
      <c r="C41" s="35">
        <v>0</v>
      </c>
      <c r="D41" s="30">
        <f>ROUND(($D$7*C41),2)</f>
        <v>0</v>
      </c>
    </row>
    <row r="42" spans="1:4" ht="12.75" customHeight="1" x14ac:dyDescent="0.2">
      <c r="A42" s="100" t="s">
        <v>483</v>
      </c>
      <c r="B42" s="100"/>
      <c r="C42" s="34">
        <f>SUM(C39:C41)</f>
        <v>0</v>
      </c>
      <c r="D42" s="36">
        <f>SUM(D39:D41)</f>
        <v>0</v>
      </c>
    </row>
    <row r="43" spans="1:4" ht="12.75" customHeight="1" x14ac:dyDescent="0.2">
      <c r="A43" s="100" t="s">
        <v>484</v>
      </c>
      <c r="B43" s="100"/>
      <c r="C43" s="100"/>
      <c r="D43" s="100"/>
    </row>
    <row r="44" spans="1:4" ht="12.75" customHeight="1" x14ac:dyDescent="0.2">
      <c r="A44" s="12" t="s">
        <v>444</v>
      </c>
      <c r="B44" s="8" t="s">
        <v>485</v>
      </c>
      <c r="C44" s="35">
        <v>0</v>
      </c>
      <c r="D44" s="30">
        <f>ROUND(($D$7*C44),2)</f>
        <v>0</v>
      </c>
    </row>
    <row r="45" spans="1:4" ht="27" customHeight="1" x14ac:dyDescent="0.2">
      <c r="A45" s="12" t="s">
        <v>446</v>
      </c>
      <c r="B45" s="8" t="s">
        <v>486</v>
      </c>
      <c r="C45" s="35">
        <v>0</v>
      </c>
      <c r="D45" s="30">
        <f>ROUND(($D$7*C45),2)</f>
        <v>0</v>
      </c>
    </row>
    <row r="46" spans="1:4" ht="12.75" customHeight="1" x14ac:dyDescent="0.2">
      <c r="A46" s="12" t="s">
        <v>450</v>
      </c>
      <c r="B46" s="8" t="s">
        <v>487</v>
      </c>
      <c r="C46" s="35">
        <v>0</v>
      </c>
      <c r="D46" s="30">
        <f>ROUND(($D$7*C46),2)</f>
        <v>0</v>
      </c>
    </row>
    <row r="47" spans="1:4" ht="12.75" customHeight="1" x14ac:dyDescent="0.2">
      <c r="A47" s="12" t="s">
        <v>451</v>
      </c>
      <c r="B47" s="8" t="s">
        <v>488</v>
      </c>
      <c r="C47" s="35">
        <v>0</v>
      </c>
      <c r="D47" s="30">
        <f>ROUND(($D$7*C47),2)</f>
        <v>0</v>
      </c>
    </row>
    <row r="48" spans="1:4" ht="12.75" customHeight="1" x14ac:dyDescent="0.2">
      <c r="A48" s="12" t="s">
        <v>453</v>
      </c>
      <c r="B48" s="8" t="s">
        <v>489</v>
      </c>
      <c r="C48" s="35">
        <v>0</v>
      </c>
      <c r="D48" s="30">
        <f>ROUND(($D$7*C48),2)</f>
        <v>0</v>
      </c>
    </row>
    <row r="49" spans="1:4" ht="12.75" customHeight="1" x14ac:dyDescent="0.2">
      <c r="A49" s="100" t="s">
        <v>490</v>
      </c>
      <c r="B49" s="100"/>
      <c r="C49" s="34">
        <f>SUM(C44:C48)</f>
        <v>0</v>
      </c>
      <c r="D49" s="36">
        <f>SUM(D44:D48)</f>
        <v>0</v>
      </c>
    </row>
    <row r="50" spans="1:4" ht="12.75" customHeight="1" x14ac:dyDescent="0.2">
      <c r="A50" s="100" t="s">
        <v>491</v>
      </c>
      <c r="B50" s="100"/>
      <c r="C50" s="100"/>
      <c r="D50" s="100"/>
    </row>
    <row r="51" spans="1:4" ht="12.75" customHeight="1" x14ac:dyDescent="0.2">
      <c r="A51" s="12" t="s">
        <v>444</v>
      </c>
      <c r="B51" s="8" t="s">
        <v>492</v>
      </c>
      <c r="C51" s="35">
        <v>0</v>
      </c>
      <c r="D51" s="30">
        <f t="shared" ref="D51:D61" si="1">ROUND(($D$7*C51),2)</f>
        <v>0</v>
      </c>
    </row>
    <row r="52" spans="1:4" ht="12.75" customHeight="1" x14ac:dyDescent="0.2">
      <c r="A52" s="12" t="s">
        <v>446</v>
      </c>
      <c r="B52" s="8" t="s">
        <v>493</v>
      </c>
      <c r="C52" s="35">
        <v>0</v>
      </c>
      <c r="D52" s="30">
        <f t="shared" si="1"/>
        <v>0</v>
      </c>
    </row>
    <row r="53" spans="1:4" ht="12.75" customHeight="1" x14ac:dyDescent="0.2">
      <c r="A53" s="12" t="s">
        <v>450</v>
      </c>
      <c r="B53" s="8" t="s">
        <v>494</v>
      </c>
      <c r="C53" s="35">
        <v>0</v>
      </c>
      <c r="D53" s="30">
        <f t="shared" si="1"/>
        <v>0</v>
      </c>
    </row>
    <row r="54" spans="1:4" ht="12.75" customHeight="1" x14ac:dyDescent="0.2">
      <c r="A54" s="12" t="s">
        <v>451</v>
      </c>
      <c r="B54" s="8" t="s">
        <v>495</v>
      </c>
      <c r="C54" s="35">
        <v>0</v>
      </c>
      <c r="D54" s="30">
        <f t="shared" si="1"/>
        <v>0</v>
      </c>
    </row>
    <row r="55" spans="1:4" ht="12.75" customHeight="1" x14ac:dyDescent="0.2">
      <c r="A55" s="12" t="s">
        <v>453</v>
      </c>
      <c r="B55" s="8" t="s">
        <v>496</v>
      </c>
      <c r="C55" s="35">
        <v>0</v>
      </c>
      <c r="D55" s="30">
        <f t="shared" si="1"/>
        <v>0</v>
      </c>
    </row>
    <row r="56" spans="1:4" ht="12.75" customHeight="1" x14ac:dyDescent="0.2">
      <c r="A56" s="12" t="s">
        <v>454</v>
      </c>
      <c r="B56" s="8" t="s">
        <v>497</v>
      </c>
      <c r="C56" s="35">
        <v>0</v>
      </c>
      <c r="D56" s="30">
        <f t="shared" si="1"/>
        <v>0</v>
      </c>
    </row>
    <row r="57" spans="1:4" ht="12.75" customHeight="1" x14ac:dyDescent="0.2">
      <c r="A57" s="100" t="s">
        <v>498</v>
      </c>
      <c r="B57" s="100"/>
      <c r="C57" s="34">
        <f>SUM(C51:C56)</f>
        <v>0</v>
      </c>
      <c r="D57" s="36">
        <f>SUM(D51:D56)</f>
        <v>0</v>
      </c>
    </row>
    <row r="58" spans="1:4" ht="12.75" customHeight="1" x14ac:dyDescent="0.2">
      <c r="A58" s="12" t="s">
        <v>468</v>
      </c>
      <c r="B58" s="8" t="s">
        <v>499</v>
      </c>
      <c r="C58" s="35">
        <f>C31*C57</f>
        <v>0</v>
      </c>
      <c r="D58" s="30">
        <f t="shared" si="1"/>
        <v>0</v>
      </c>
    </row>
    <row r="59" spans="1:4" ht="12.75" customHeight="1" x14ac:dyDescent="0.2">
      <c r="A59" s="12" t="s">
        <v>470</v>
      </c>
      <c r="B59" s="8" t="s">
        <v>500</v>
      </c>
      <c r="C59" s="35">
        <f>C37*C57</f>
        <v>0</v>
      </c>
      <c r="D59" s="30">
        <f t="shared" si="1"/>
        <v>0</v>
      </c>
    </row>
    <row r="60" spans="1:4" ht="12.75" customHeight="1" x14ac:dyDescent="0.2">
      <c r="A60" s="12" t="s">
        <v>501</v>
      </c>
      <c r="B60" s="8" t="s">
        <v>502</v>
      </c>
      <c r="C60" s="35">
        <f>C42*C57</f>
        <v>0</v>
      </c>
      <c r="D60" s="30">
        <f t="shared" si="1"/>
        <v>0</v>
      </c>
    </row>
    <row r="61" spans="1:4" ht="12.75" customHeight="1" x14ac:dyDescent="0.2">
      <c r="A61" s="12" t="s">
        <v>503</v>
      </c>
      <c r="B61" s="8" t="s">
        <v>504</v>
      </c>
      <c r="C61" s="35">
        <f>C49*C57</f>
        <v>0</v>
      </c>
      <c r="D61" s="30">
        <f t="shared" si="1"/>
        <v>0</v>
      </c>
    </row>
    <row r="62" spans="1:4" ht="27.75" customHeight="1" x14ac:dyDescent="0.2">
      <c r="A62" s="100" t="s">
        <v>505</v>
      </c>
      <c r="B62" s="100"/>
      <c r="C62" s="34">
        <f>SUM(C57:C61)</f>
        <v>0</v>
      </c>
      <c r="D62" s="36">
        <f>SUM(D57:D61)</f>
        <v>0</v>
      </c>
    </row>
    <row r="63" spans="1:4" ht="12.75" customHeight="1" x14ac:dyDescent="0.2">
      <c r="A63" s="100" t="s">
        <v>506</v>
      </c>
      <c r="B63" s="100"/>
      <c r="C63" s="34">
        <f>C31+C37+C42+C49+C62</f>
        <v>0</v>
      </c>
      <c r="D63" s="36">
        <f>D31+D37+D42+D49+D62</f>
        <v>0</v>
      </c>
    </row>
    <row r="64" spans="1:4" ht="12.75" customHeight="1" x14ac:dyDescent="0.2">
      <c r="A64" s="100" t="s">
        <v>507</v>
      </c>
      <c r="B64" s="100"/>
      <c r="C64" s="100"/>
      <c r="D64" s="36">
        <f>D7+D15+D20+D63</f>
        <v>0</v>
      </c>
    </row>
    <row r="65" spans="1:7" ht="12.75" customHeight="1" x14ac:dyDescent="0.2">
      <c r="A65" s="100" t="s">
        <v>508</v>
      </c>
      <c r="B65" s="100"/>
      <c r="C65" s="100"/>
      <c r="D65" s="100"/>
    </row>
    <row r="66" spans="1:7" ht="12.75" customHeight="1" x14ac:dyDescent="0.2">
      <c r="A66" s="12" t="s">
        <v>444</v>
      </c>
      <c r="B66" s="8" t="s">
        <v>509</v>
      </c>
      <c r="C66" s="35">
        <v>0</v>
      </c>
      <c r="D66" s="30">
        <f>ROUND((D64*C66),2)</f>
        <v>0</v>
      </c>
    </row>
    <row r="67" spans="1:7" ht="12.75" customHeight="1" x14ac:dyDescent="0.2">
      <c r="A67" s="12" t="s">
        <v>446</v>
      </c>
      <c r="B67" s="11" t="s">
        <v>510</v>
      </c>
      <c r="C67" s="35">
        <v>0</v>
      </c>
      <c r="D67" s="30">
        <f>ROUND(((D64+D66)*C67),2)</f>
        <v>0</v>
      </c>
    </row>
    <row r="68" spans="1:7" ht="12.75" customHeight="1" x14ac:dyDescent="0.2">
      <c r="A68" s="100" t="s">
        <v>511</v>
      </c>
      <c r="B68" s="100"/>
      <c r="C68" s="100"/>
      <c r="D68" s="36">
        <f>SUM(D66:D67)</f>
        <v>0</v>
      </c>
    </row>
    <row r="69" spans="1:7" ht="12.75" customHeight="1" x14ac:dyDescent="0.2">
      <c r="A69" s="100" t="s">
        <v>512</v>
      </c>
      <c r="B69" s="100"/>
      <c r="C69" s="100"/>
      <c r="D69" s="36">
        <f>D7+D15+D20+D63+D68</f>
        <v>0</v>
      </c>
    </row>
    <row r="70" spans="1:7" ht="12.75" customHeight="1" x14ac:dyDescent="0.2">
      <c r="A70" s="7" t="s">
        <v>450</v>
      </c>
      <c r="B70" s="38" t="s">
        <v>513</v>
      </c>
      <c r="C70" s="93" t="s">
        <v>514</v>
      </c>
      <c r="D70" s="93"/>
    </row>
    <row r="71" spans="1:7" ht="12.75" customHeight="1" x14ac:dyDescent="0.25">
      <c r="A71" s="12" t="s">
        <v>515</v>
      </c>
      <c r="B71" s="11" t="s">
        <v>516</v>
      </c>
      <c r="C71" s="35">
        <v>0</v>
      </c>
      <c r="D71" s="50">
        <f>ROUND(($D$83*C71),2)</f>
        <v>0</v>
      </c>
      <c r="E71" s="39"/>
      <c r="F71" s="40"/>
      <c r="G71" s="40"/>
    </row>
    <row r="72" spans="1:7" ht="12.75" customHeight="1" x14ac:dyDescent="0.25">
      <c r="A72" s="12" t="s">
        <v>517</v>
      </c>
      <c r="B72" s="11" t="s">
        <v>518</v>
      </c>
      <c r="C72" s="35">
        <v>0</v>
      </c>
      <c r="D72" s="50">
        <f>ROUND(($D$83*C72),2)</f>
        <v>0</v>
      </c>
      <c r="E72" s="41"/>
      <c r="F72" s="40"/>
      <c r="G72" s="40"/>
    </row>
    <row r="73" spans="1:7" ht="12.75" customHeight="1" x14ac:dyDescent="0.25">
      <c r="A73" s="12" t="s">
        <v>519</v>
      </c>
      <c r="B73" s="11" t="s">
        <v>520</v>
      </c>
      <c r="C73" s="35">
        <v>0</v>
      </c>
      <c r="D73" s="50">
        <f>ROUND(($D$83*C73),2)</f>
        <v>0</v>
      </c>
      <c r="E73" s="40"/>
    </row>
    <row r="74" spans="1:7" ht="12.75" customHeight="1" x14ac:dyDescent="0.25">
      <c r="A74" s="100" t="s">
        <v>521</v>
      </c>
      <c r="B74" s="100"/>
      <c r="C74" s="34">
        <f>SUM(C71:C73)</f>
        <v>0</v>
      </c>
      <c r="D74" s="36">
        <f>SUM(D71:D73)</f>
        <v>0</v>
      </c>
      <c r="E74" s="42"/>
    </row>
    <row r="75" spans="1:7" ht="12.75" customHeight="1" x14ac:dyDescent="0.25">
      <c r="A75" s="100" t="s">
        <v>522</v>
      </c>
      <c r="B75" s="100"/>
      <c r="C75" s="100"/>
      <c r="D75" s="36">
        <f>D74+D68</f>
        <v>0</v>
      </c>
      <c r="E75" s="40"/>
    </row>
    <row r="76" spans="1:7" ht="12.75" customHeight="1" x14ac:dyDescent="0.25">
      <c r="A76" s="106" t="s">
        <v>523</v>
      </c>
      <c r="B76" s="107"/>
      <c r="C76" s="107"/>
      <c r="D76" s="108"/>
      <c r="E76" s="40"/>
    </row>
    <row r="77" spans="1:7" ht="12.75" customHeight="1" x14ac:dyDescent="0.25">
      <c r="A77" s="106" t="s">
        <v>524</v>
      </c>
      <c r="B77" s="107"/>
      <c r="C77" s="107"/>
      <c r="D77" s="108"/>
      <c r="E77" s="43"/>
      <c r="F77" s="40"/>
      <c r="G77" s="40"/>
    </row>
    <row r="78" spans="1:7" ht="12.75" customHeight="1" x14ac:dyDescent="0.2">
      <c r="A78" s="106" t="s">
        <v>525</v>
      </c>
      <c r="B78" s="107"/>
      <c r="C78" s="107"/>
      <c r="D78" s="108"/>
    </row>
    <row r="79" spans="1:7" ht="12.75" customHeight="1" x14ac:dyDescent="0.2">
      <c r="A79" s="106" t="s">
        <v>526</v>
      </c>
      <c r="B79" s="107"/>
      <c r="C79" s="107"/>
      <c r="D79" s="108"/>
    </row>
    <row r="80" spans="1:7" ht="12.75" customHeight="1" x14ac:dyDescent="0.2">
      <c r="A80" s="106" t="s">
        <v>527</v>
      </c>
      <c r="B80" s="107"/>
      <c r="C80" s="107"/>
      <c r="D80" s="108"/>
      <c r="E80" s="44"/>
    </row>
    <row r="81" spans="1:5" ht="12.75" customHeight="1" x14ac:dyDescent="0.2">
      <c r="A81" s="106" t="s">
        <v>528</v>
      </c>
      <c r="B81" s="107"/>
      <c r="C81" s="107"/>
      <c r="D81" s="108"/>
    </row>
    <row r="82" spans="1:5" ht="12.75" customHeight="1" x14ac:dyDescent="0.2">
      <c r="A82" s="106" t="s">
        <v>529</v>
      </c>
      <c r="B82" s="107"/>
      <c r="C82" s="107"/>
      <c r="D82" s="108"/>
    </row>
    <row r="83" spans="1:5" ht="12.75" customHeight="1" x14ac:dyDescent="0.2">
      <c r="A83" s="100" t="s">
        <v>530</v>
      </c>
      <c r="B83" s="100"/>
      <c r="C83" s="100"/>
      <c r="D83" s="71">
        <f>ROUND((D64+D68)/(1-C74),2)</f>
        <v>0</v>
      </c>
      <c r="E83" s="46"/>
    </row>
    <row r="84" spans="1:5" ht="12.75" customHeight="1" x14ac:dyDescent="0.2">
      <c r="A84" s="100" t="s">
        <v>531</v>
      </c>
      <c r="B84" s="100"/>
      <c r="C84" s="100"/>
      <c r="D84" s="72" t="e">
        <f>ROUND(D75/D64*100,2)</f>
        <v>#DIV/0!</v>
      </c>
      <c r="E84" s="46"/>
    </row>
  </sheetData>
  <mergeCells count="37">
    <mergeCell ref="A83:C83"/>
    <mergeCell ref="A84:C84"/>
    <mergeCell ref="A77:D77"/>
    <mergeCell ref="A78:D78"/>
    <mergeCell ref="A79:D79"/>
    <mergeCell ref="A80:D80"/>
    <mergeCell ref="A81:D81"/>
    <mergeCell ref="A82:D82"/>
    <mergeCell ref="A76:D76"/>
    <mergeCell ref="A50:D50"/>
    <mergeCell ref="A57:B57"/>
    <mergeCell ref="A62:B62"/>
    <mergeCell ref="A63:B63"/>
    <mergeCell ref="A64:C64"/>
    <mergeCell ref="A65:D65"/>
    <mergeCell ref="A68:C68"/>
    <mergeCell ref="A69:C69"/>
    <mergeCell ref="C70:D70"/>
    <mergeCell ref="A74:B74"/>
    <mergeCell ref="A75:C75"/>
    <mergeCell ref="A49:B49"/>
    <mergeCell ref="A15:C15"/>
    <mergeCell ref="A16:D16"/>
    <mergeCell ref="A20:C20"/>
    <mergeCell ref="A21:D21"/>
    <mergeCell ref="A22:D22"/>
    <mergeCell ref="A31:B31"/>
    <mergeCell ref="A32:D32"/>
    <mergeCell ref="A37:B37"/>
    <mergeCell ref="A38:D38"/>
    <mergeCell ref="A42:B42"/>
    <mergeCell ref="A43:D43"/>
    <mergeCell ref="A2:D2"/>
    <mergeCell ref="A3:D3"/>
    <mergeCell ref="A5:D5"/>
    <mergeCell ref="A7:C7"/>
    <mergeCell ref="A8:D8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85"/>
  <sheetViews>
    <sheetView topLeftCell="A64" workbookViewId="0">
      <selection activeCell="A76" sqref="A76:C76"/>
    </sheetView>
  </sheetViews>
  <sheetFormatPr defaultRowHeight="12.75" x14ac:dyDescent="0.2"/>
  <cols>
    <col min="1" max="1" width="6.5" style="23" customWidth="1"/>
    <col min="2" max="2" width="58" style="20" customWidth="1"/>
    <col min="3" max="3" width="12.5" style="48" customWidth="1"/>
    <col min="4" max="4" width="14.6640625" style="20" customWidth="1"/>
    <col min="5" max="5" width="14.33203125" style="20" bestFit="1" customWidth="1"/>
    <col min="6" max="6" width="16.83203125" style="20" customWidth="1"/>
    <col min="7" max="7" width="17.6640625" style="20" customWidth="1"/>
    <col min="8" max="16384" width="9.33203125" style="20"/>
  </cols>
  <sheetData>
    <row r="2" spans="1:4" ht="30.75" customHeight="1" x14ac:dyDescent="0.2">
      <c r="A2" s="101" t="s">
        <v>439</v>
      </c>
      <c r="B2" s="97"/>
      <c r="C2" s="97"/>
      <c r="D2" s="97"/>
    </row>
    <row r="3" spans="1:4" ht="12.75" customHeight="1" x14ac:dyDescent="0.2">
      <c r="A3" s="104" t="s">
        <v>540</v>
      </c>
      <c r="B3" s="105"/>
      <c r="C3" s="105"/>
      <c r="D3" s="105"/>
    </row>
    <row r="4" spans="1:4" ht="12.75" customHeight="1" x14ac:dyDescent="0.2">
      <c r="A4" s="7" t="s">
        <v>16</v>
      </c>
      <c r="B4" s="7" t="s">
        <v>17</v>
      </c>
      <c r="C4" s="34" t="s">
        <v>441</v>
      </c>
      <c r="D4" s="12" t="s">
        <v>442</v>
      </c>
    </row>
    <row r="5" spans="1:4" ht="12.75" customHeight="1" x14ac:dyDescent="0.2">
      <c r="A5" s="100" t="s">
        <v>443</v>
      </c>
      <c r="B5" s="100"/>
      <c r="C5" s="100"/>
      <c r="D5" s="100"/>
    </row>
    <row r="6" spans="1:4" ht="12.75" customHeight="1" x14ac:dyDescent="0.2">
      <c r="A6" s="12" t="s">
        <v>444</v>
      </c>
      <c r="B6" s="11" t="s">
        <v>691</v>
      </c>
      <c r="C6" s="35" t="s">
        <v>445</v>
      </c>
      <c r="D6" s="30">
        <v>0</v>
      </c>
    </row>
    <row r="7" spans="1:4" ht="27.75" customHeight="1" x14ac:dyDescent="0.2">
      <c r="A7" s="12" t="s">
        <v>446</v>
      </c>
      <c r="B7" s="11" t="s">
        <v>763</v>
      </c>
      <c r="C7" s="35">
        <v>0</v>
      </c>
      <c r="D7" s="30">
        <f>ROUND((D6*C7),2)</f>
        <v>0</v>
      </c>
    </row>
    <row r="8" spans="1:4" ht="12.75" customHeight="1" x14ac:dyDescent="0.2">
      <c r="A8" s="100" t="s">
        <v>447</v>
      </c>
      <c r="B8" s="100"/>
      <c r="C8" s="100"/>
      <c r="D8" s="36">
        <f>SUM(D6:D7)</f>
        <v>0</v>
      </c>
    </row>
    <row r="9" spans="1:4" ht="12.75" customHeight="1" x14ac:dyDescent="0.2">
      <c r="A9" s="100" t="s">
        <v>448</v>
      </c>
      <c r="B9" s="100"/>
      <c r="C9" s="100"/>
      <c r="D9" s="100"/>
    </row>
    <row r="10" spans="1:4" ht="12.75" customHeight="1" x14ac:dyDescent="0.2">
      <c r="A10" s="12" t="s">
        <v>444</v>
      </c>
      <c r="B10" s="11" t="s">
        <v>532</v>
      </c>
      <c r="C10" s="37">
        <v>0</v>
      </c>
      <c r="D10" s="30">
        <f>ROUND((C10*22),2)</f>
        <v>0</v>
      </c>
    </row>
    <row r="11" spans="1:4" ht="12.75" customHeight="1" x14ac:dyDescent="0.2">
      <c r="A11" s="12" t="s">
        <v>446</v>
      </c>
      <c r="B11" s="8" t="s">
        <v>449</v>
      </c>
      <c r="C11" s="35">
        <v>0</v>
      </c>
      <c r="D11" s="30">
        <f>ROUND((-D6*C11),2)</f>
        <v>0</v>
      </c>
    </row>
    <row r="12" spans="1:4" ht="12.75" customHeight="1" x14ac:dyDescent="0.2">
      <c r="A12" s="12" t="s">
        <v>450</v>
      </c>
      <c r="B12" s="11" t="s">
        <v>537</v>
      </c>
      <c r="C12" s="49">
        <v>0</v>
      </c>
      <c r="D12" s="30">
        <f>ROUND((C12*22),2)</f>
        <v>0</v>
      </c>
    </row>
    <row r="13" spans="1:4" ht="25.5" customHeight="1" x14ac:dyDescent="0.2">
      <c r="A13" s="12" t="s">
        <v>451</v>
      </c>
      <c r="B13" s="11" t="s">
        <v>692</v>
      </c>
      <c r="C13" s="35" t="s">
        <v>452</v>
      </c>
      <c r="D13" s="30">
        <v>0</v>
      </c>
    </row>
    <row r="14" spans="1:4" ht="12.75" customHeight="1" x14ac:dyDescent="0.2">
      <c r="A14" s="12" t="s">
        <v>453</v>
      </c>
      <c r="B14" s="11" t="s">
        <v>693</v>
      </c>
      <c r="C14" s="35" t="s">
        <v>452</v>
      </c>
      <c r="D14" s="30">
        <v>0</v>
      </c>
    </row>
    <row r="15" spans="1:4" ht="25.5" customHeight="1" x14ac:dyDescent="0.2">
      <c r="A15" s="12" t="s">
        <v>454</v>
      </c>
      <c r="B15" s="11" t="s">
        <v>694</v>
      </c>
      <c r="C15" s="35" t="s">
        <v>452</v>
      </c>
      <c r="D15" s="30">
        <v>0</v>
      </c>
    </row>
    <row r="16" spans="1:4" ht="12.75" customHeight="1" x14ac:dyDescent="0.2">
      <c r="A16" s="100" t="s">
        <v>455</v>
      </c>
      <c r="B16" s="100"/>
      <c r="C16" s="100"/>
      <c r="D16" s="36">
        <f>SUM(D10:D15)</f>
        <v>0</v>
      </c>
    </row>
    <row r="17" spans="1:4" ht="12.75" customHeight="1" x14ac:dyDescent="0.2">
      <c r="A17" s="100" t="s">
        <v>456</v>
      </c>
      <c r="B17" s="100"/>
      <c r="C17" s="100"/>
      <c r="D17" s="100"/>
    </row>
    <row r="18" spans="1:4" ht="12.75" customHeight="1" x14ac:dyDescent="0.2">
      <c r="A18" s="12" t="s">
        <v>444</v>
      </c>
      <c r="B18" s="11" t="s">
        <v>457</v>
      </c>
      <c r="C18" s="35" t="s">
        <v>452</v>
      </c>
      <c r="D18" s="30">
        <f>Unif!H10</f>
        <v>0</v>
      </c>
    </row>
    <row r="19" spans="1:4" ht="12.75" customHeight="1" x14ac:dyDescent="0.2">
      <c r="A19" s="12" t="s">
        <v>446</v>
      </c>
      <c r="B19" s="8" t="s">
        <v>458</v>
      </c>
      <c r="C19" s="35" t="s">
        <v>452</v>
      </c>
      <c r="D19" s="30">
        <f>EPIs!G12</f>
        <v>0</v>
      </c>
    </row>
    <row r="20" spans="1:4" ht="12.75" customHeight="1" x14ac:dyDescent="0.2">
      <c r="A20" s="12" t="s">
        <v>450</v>
      </c>
      <c r="B20" s="11" t="s">
        <v>547</v>
      </c>
      <c r="C20" s="35" t="s">
        <v>452</v>
      </c>
      <c r="D20" s="30">
        <f>'pçs mat eq'!F116</f>
        <v>0</v>
      </c>
    </row>
    <row r="21" spans="1:4" ht="12.75" customHeight="1" x14ac:dyDescent="0.2">
      <c r="A21" s="100" t="s">
        <v>459</v>
      </c>
      <c r="B21" s="100"/>
      <c r="C21" s="100"/>
      <c r="D21" s="36">
        <f>SUM(D18:D20)</f>
        <v>0</v>
      </c>
    </row>
    <row r="22" spans="1:4" ht="12.75" customHeight="1" x14ac:dyDescent="0.2">
      <c r="A22" s="100" t="s">
        <v>460</v>
      </c>
      <c r="B22" s="100"/>
      <c r="C22" s="100"/>
      <c r="D22" s="100"/>
    </row>
    <row r="23" spans="1:4" ht="12.75" customHeight="1" x14ac:dyDescent="0.2">
      <c r="A23" s="100" t="s">
        <v>461</v>
      </c>
      <c r="B23" s="100"/>
      <c r="C23" s="100"/>
      <c r="D23" s="100"/>
    </row>
    <row r="24" spans="1:4" ht="12.75" customHeight="1" x14ac:dyDescent="0.2">
      <c r="A24" s="12" t="s">
        <v>444</v>
      </c>
      <c r="B24" s="11" t="s">
        <v>462</v>
      </c>
      <c r="C24" s="35">
        <v>0</v>
      </c>
      <c r="D24" s="30">
        <f>ROUND(($D$8*C24),2)</f>
        <v>0</v>
      </c>
    </row>
    <row r="25" spans="1:4" ht="12.75" customHeight="1" x14ac:dyDescent="0.2">
      <c r="A25" s="12" t="s">
        <v>446</v>
      </c>
      <c r="B25" s="11" t="s">
        <v>463</v>
      </c>
      <c r="C25" s="35">
        <v>0</v>
      </c>
      <c r="D25" s="30">
        <f t="shared" ref="D25:D31" si="0">ROUND(($D$8*C25),2)</f>
        <v>0</v>
      </c>
    </row>
    <row r="26" spans="1:4" ht="12.75" customHeight="1" x14ac:dyDescent="0.2">
      <c r="A26" s="12" t="s">
        <v>450</v>
      </c>
      <c r="B26" s="11" t="s">
        <v>464</v>
      </c>
      <c r="C26" s="35">
        <v>0</v>
      </c>
      <c r="D26" s="30">
        <f t="shared" si="0"/>
        <v>0</v>
      </c>
    </row>
    <row r="27" spans="1:4" ht="12.75" customHeight="1" x14ac:dyDescent="0.2">
      <c r="A27" s="12" t="s">
        <v>451</v>
      </c>
      <c r="B27" s="11" t="s">
        <v>465</v>
      </c>
      <c r="C27" s="35">
        <v>0</v>
      </c>
      <c r="D27" s="30">
        <f t="shared" si="0"/>
        <v>0</v>
      </c>
    </row>
    <row r="28" spans="1:4" ht="12.75" customHeight="1" x14ac:dyDescent="0.2">
      <c r="A28" s="12" t="s">
        <v>453</v>
      </c>
      <c r="B28" s="8" t="s">
        <v>466</v>
      </c>
      <c r="C28" s="35">
        <v>0</v>
      </c>
      <c r="D28" s="30">
        <f t="shared" si="0"/>
        <v>0</v>
      </c>
    </row>
    <row r="29" spans="1:4" ht="12.75" customHeight="1" x14ac:dyDescent="0.2">
      <c r="A29" s="12" t="s">
        <v>454</v>
      </c>
      <c r="B29" s="11" t="s">
        <v>467</v>
      </c>
      <c r="C29" s="35">
        <v>0</v>
      </c>
      <c r="D29" s="30">
        <f t="shared" si="0"/>
        <v>0</v>
      </c>
    </row>
    <row r="30" spans="1:4" ht="12.75" customHeight="1" x14ac:dyDescent="0.2">
      <c r="A30" s="12" t="s">
        <v>468</v>
      </c>
      <c r="B30" s="11" t="s">
        <v>469</v>
      </c>
      <c r="C30" s="35">
        <v>0</v>
      </c>
      <c r="D30" s="30">
        <f t="shared" si="0"/>
        <v>0</v>
      </c>
    </row>
    <row r="31" spans="1:4" ht="12.75" customHeight="1" x14ac:dyDescent="0.2">
      <c r="A31" s="12" t="s">
        <v>470</v>
      </c>
      <c r="B31" s="11" t="s">
        <v>471</v>
      </c>
      <c r="C31" s="35">
        <v>0</v>
      </c>
      <c r="D31" s="30">
        <f t="shared" si="0"/>
        <v>0</v>
      </c>
    </row>
    <row r="32" spans="1:4" ht="12.75" customHeight="1" x14ac:dyDescent="0.2">
      <c r="A32" s="100" t="s">
        <v>472</v>
      </c>
      <c r="B32" s="100"/>
      <c r="C32" s="34">
        <f>SUM(C24:C31)</f>
        <v>0</v>
      </c>
      <c r="D32" s="36">
        <f>SUM(D24:D31)</f>
        <v>0</v>
      </c>
    </row>
    <row r="33" spans="1:4" ht="12.75" customHeight="1" x14ac:dyDescent="0.2">
      <c r="A33" s="100" t="s">
        <v>473</v>
      </c>
      <c r="B33" s="100"/>
      <c r="C33" s="100"/>
      <c r="D33" s="100"/>
    </row>
    <row r="34" spans="1:4" ht="12.75" customHeight="1" x14ac:dyDescent="0.2">
      <c r="A34" s="12" t="s">
        <v>444</v>
      </c>
      <c r="B34" s="8" t="s">
        <v>474</v>
      </c>
      <c r="C34" s="35">
        <v>0</v>
      </c>
      <c r="D34" s="30">
        <f>ROUND(($D$8*C34),2)</f>
        <v>0</v>
      </c>
    </row>
    <row r="35" spans="1:4" ht="12.75" customHeight="1" x14ac:dyDescent="0.2">
      <c r="A35" s="12" t="s">
        <v>446</v>
      </c>
      <c r="B35" s="8" t="s">
        <v>475</v>
      </c>
      <c r="C35" s="35">
        <v>0</v>
      </c>
      <c r="D35" s="30">
        <f>ROUND(($D$8*C35),2)</f>
        <v>0</v>
      </c>
    </row>
    <row r="36" spans="1:4" ht="12.75" customHeight="1" x14ac:dyDescent="0.2">
      <c r="A36" s="12" t="s">
        <v>450</v>
      </c>
      <c r="B36" s="8" t="s">
        <v>476</v>
      </c>
      <c r="C36" s="35">
        <v>0</v>
      </c>
      <c r="D36" s="30">
        <f>ROUND(($D$8*C36),2)</f>
        <v>0</v>
      </c>
    </row>
    <row r="37" spans="1:4" ht="12.75" customHeight="1" x14ac:dyDescent="0.2">
      <c r="A37" s="12" t="s">
        <v>451</v>
      </c>
      <c r="B37" s="8" t="s">
        <v>477</v>
      </c>
      <c r="C37" s="35">
        <v>0</v>
      </c>
      <c r="D37" s="30">
        <f>ROUND(($D$8*C37),2)</f>
        <v>0</v>
      </c>
    </row>
    <row r="38" spans="1:4" ht="12.75" customHeight="1" x14ac:dyDescent="0.2">
      <c r="A38" s="100" t="s">
        <v>478</v>
      </c>
      <c r="B38" s="100"/>
      <c r="C38" s="34">
        <f>SUM(C34:C37)</f>
        <v>0</v>
      </c>
      <c r="D38" s="36">
        <f>SUM(D34:D37)</f>
        <v>0</v>
      </c>
    </row>
    <row r="39" spans="1:4" ht="12.75" customHeight="1" x14ac:dyDescent="0.2">
      <c r="A39" s="100" t="s">
        <v>479</v>
      </c>
      <c r="B39" s="100"/>
      <c r="C39" s="100"/>
      <c r="D39" s="100"/>
    </row>
    <row r="40" spans="1:4" ht="12.75" customHeight="1" x14ac:dyDescent="0.2">
      <c r="A40" s="12" t="s">
        <v>444</v>
      </c>
      <c r="B40" s="8" t="s">
        <v>480</v>
      </c>
      <c r="C40" s="35">
        <v>0</v>
      </c>
      <c r="D40" s="30">
        <f>ROUND(($D$8*C40),2)</f>
        <v>0</v>
      </c>
    </row>
    <row r="41" spans="1:4" ht="12.75" customHeight="1" x14ac:dyDescent="0.2">
      <c r="A41" s="12" t="s">
        <v>446</v>
      </c>
      <c r="B41" s="8" t="s">
        <v>481</v>
      </c>
      <c r="C41" s="35">
        <v>0</v>
      </c>
      <c r="D41" s="30">
        <f>ROUND(($D$8*C41),2)</f>
        <v>0</v>
      </c>
    </row>
    <row r="42" spans="1:4" ht="12.75" customHeight="1" x14ac:dyDescent="0.2">
      <c r="A42" s="12" t="s">
        <v>450</v>
      </c>
      <c r="B42" s="8" t="s">
        <v>482</v>
      </c>
      <c r="C42" s="35">
        <v>0</v>
      </c>
      <c r="D42" s="30">
        <f>ROUND(($D$8*C42),2)</f>
        <v>0</v>
      </c>
    </row>
    <row r="43" spans="1:4" ht="12.75" customHeight="1" x14ac:dyDescent="0.2">
      <c r="A43" s="100" t="s">
        <v>483</v>
      </c>
      <c r="B43" s="100"/>
      <c r="C43" s="34">
        <f>SUM(C40:C42)</f>
        <v>0</v>
      </c>
      <c r="D43" s="36">
        <f>SUM(D40:D42)</f>
        <v>0</v>
      </c>
    </row>
    <row r="44" spans="1:4" ht="12.75" customHeight="1" x14ac:dyDescent="0.2">
      <c r="A44" s="100" t="s">
        <v>484</v>
      </c>
      <c r="B44" s="100"/>
      <c r="C44" s="100"/>
      <c r="D44" s="100"/>
    </row>
    <row r="45" spans="1:4" ht="12.75" customHeight="1" x14ac:dyDescent="0.2">
      <c r="A45" s="12" t="s">
        <v>444</v>
      </c>
      <c r="B45" s="8" t="s">
        <v>485</v>
      </c>
      <c r="C45" s="35">
        <v>0</v>
      </c>
      <c r="D45" s="30">
        <f>ROUND(($D$8*C45),2)</f>
        <v>0</v>
      </c>
    </row>
    <row r="46" spans="1:4" ht="27" customHeight="1" x14ac:dyDescent="0.2">
      <c r="A46" s="12" t="s">
        <v>446</v>
      </c>
      <c r="B46" s="8" t="s">
        <v>486</v>
      </c>
      <c r="C46" s="35">
        <v>0</v>
      </c>
      <c r="D46" s="30">
        <f>ROUND(($D$8*C46),2)</f>
        <v>0</v>
      </c>
    </row>
    <row r="47" spans="1:4" ht="12.75" customHeight="1" x14ac:dyDescent="0.2">
      <c r="A47" s="12" t="s">
        <v>450</v>
      </c>
      <c r="B47" s="8" t="s">
        <v>487</v>
      </c>
      <c r="C47" s="35">
        <v>0</v>
      </c>
      <c r="D47" s="30">
        <f>ROUND(($D$8*C47),2)</f>
        <v>0</v>
      </c>
    </row>
    <row r="48" spans="1:4" ht="12.75" customHeight="1" x14ac:dyDescent="0.2">
      <c r="A48" s="12" t="s">
        <v>451</v>
      </c>
      <c r="B48" s="8" t="s">
        <v>488</v>
      </c>
      <c r="C48" s="35">
        <v>0</v>
      </c>
      <c r="D48" s="30">
        <f>ROUND(($D$8*C48),2)</f>
        <v>0</v>
      </c>
    </row>
    <row r="49" spans="1:4" ht="12.75" customHeight="1" x14ac:dyDescent="0.2">
      <c r="A49" s="12" t="s">
        <v>453</v>
      </c>
      <c r="B49" s="8" t="s">
        <v>489</v>
      </c>
      <c r="C49" s="35">
        <v>0</v>
      </c>
      <c r="D49" s="30">
        <f>ROUND(($D$8*C49),2)</f>
        <v>0</v>
      </c>
    </row>
    <row r="50" spans="1:4" ht="12.75" customHeight="1" x14ac:dyDescent="0.2">
      <c r="A50" s="100" t="s">
        <v>490</v>
      </c>
      <c r="B50" s="100"/>
      <c r="C50" s="34">
        <f>SUM(C45:C49)</f>
        <v>0</v>
      </c>
      <c r="D50" s="36">
        <f>SUM(D45:D49)</f>
        <v>0</v>
      </c>
    </row>
    <row r="51" spans="1:4" ht="12.75" customHeight="1" x14ac:dyDescent="0.2">
      <c r="A51" s="100" t="s">
        <v>491</v>
      </c>
      <c r="B51" s="100"/>
      <c r="C51" s="100"/>
      <c r="D51" s="100"/>
    </row>
    <row r="52" spans="1:4" ht="12.75" customHeight="1" x14ac:dyDescent="0.2">
      <c r="A52" s="12" t="s">
        <v>444</v>
      </c>
      <c r="B52" s="8" t="s">
        <v>492</v>
      </c>
      <c r="C52" s="35">
        <v>0</v>
      </c>
      <c r="D52" s="30">
        <f t="shared" ref="D52:D62" si="1">ROUND(($D$8*C52),2)</f>
        <v>0</v>
      </c>
    </row>
    <row r="53" spans="1:4" ht="12.75" customHeight="1" x14ac:dyDescent="0.2">
      <c r="A53" s="12" t="s">
        <v>446</v>
      </c>
      <c r="B53" s="8" t="s">
        <v>493</v>
      </c>
      <c r="C53" s="35">
        <v>0</v>
      </c>
      <c r="D53" s="30">
        <f t="shared" si="1"/>
        <v>0</v>
      </c>
    </row>
    <row r="54" spans="1:4" ht="12.75" customHeight="1" x14ac:dyDescent="0.2">
      <c r="A54" s="12" t="s">
        <v>450</v>
      </c>
      <c r="B54" s="8" t="s">
        <v>494</v>
      </c>
      <c r="C54" s="35">
        <v>0</v>
      </c>
      <c r="D54" s="30">
        <f t="shared" si="1"/>
        <v>0</v>
      </c>
    </row>
    <row r="55" spans="1:4" ht="12.75" customHeight="1" x14ac:dyDescent="0.2">
      <c r="A55" s="12" t="s">
        <v>451</v>
      </c>
      <c r="B55" s="8" t="s">
        <v>495</v>
      </c>
      <c r="C55" s="35">
        <v>0</v>
      </c>
      <c r="D55" s="30">
        <f t="shared" si="1"/>
        <v>0</v>
      </c>
    </row>
    <row r="56" spans="1:4" ht="12.75" customHeight="1" x14ac:dyDescent="0.2">
      <c r="A56" s="12" t="s">
        <v>453</v>
      </c>
      <c r="B56" s="8" t="s">
        <v>496</v>
      </c>
      <c r="C56" s="35">
        <v>0</v>
      </c>
      <c r="D56" s="30">
        <f t="shared" si="1"/>
        <v>0</v>
      </c>
    </row>
    <row r="57" spans="1:4" ht="12.75" customHeight="1" x14ac:dyDescent="0.2">
      <c r="A57" s="12" t="s">
        <v>454</v>
      </c>
      <c r="B57" s="8" t="s">
        <v>497</v>
      </c>
      <c r="C57" s="35">
        <v>0</v>
      </c>
      <c r="D57" s="30">
        <f t="shared" si="1"/>
        <v>0</v>
      </c>
    </row>
    <row r="58" spans="1:4" ht="12.75" customHeight="1" x14ac:dyDescent="0.2">
      <c r="A58" s="100" t="s">
        <v>498</v>
      </c>
      <c r="B58" s="100"/>
      <c r="C58" s="34">
        <f>SUM(C52:C57)</f>
        <v>0</v>
      </c>
      <c r="D58" s="36">
        <f>SUM(D52:D57)</f>
        <v>0</v>
      </c>
    </row>
    <row r="59" spans="1:4" ht="12.75" customHeight="1" x14ac:dyDescent="0.2">
      <c r="A59" s="12" t="s">
        <v>468</v>
      </c>
      <c r="B59" s="8" t="s">
        <v>499</v>
      </c>
      <c r="C59" s="35">
        <f>C32*C58</f>
        <v>0</v>
      </c>
      <c r="D59" s="30">
        <f t="shared" si="1"/>
        <v>0</v>
      </c>
    </row>
    <row r="60" spans="1:4" ht="12.75" customHeight="1" x14ac:dyDescent="0.2">
      <c r="A60" s="12" t="s">
        <v>470</v>
      </c>
      <c r="B60" s="8" t="s">
        <v>500</v>
      </c>
      <c r="C60" s="35">
        <f>C38*C58</f>
        <v>0</v>
      </c>
      <c r="D60" s="30">
        <f t="shared" si="1"/>
        <v>0</v>
      </c>
    </row>
    <row r="61" spans="1:4" ht="12.75" customHeight="1" x14ac:dyDescent="0.2">
      <c r="A61" s="12" t="s">
        <v>501</v>
      </c>
      <c r="B61" s="8" t="s">
        <v>502</v>
      </c>
      <c r="C61" s="35">
        <f>C43*C58</f>
        <v>0</v>
      </c>
      <c r="D61" s="30">
        <f t="shared" si="1"/>
        <v>0</v>
      </c>
    </row>
    <row r="62" spans="1:4" ht="12.75" customHeight="1" x14ac:dyDescent="0.2">
      <c r="A62" s="12" t="s">
        <v>503</v>
      </c>
      <c r="B62" s="8" t="s">
        <v>504</v>
      </c>
      <c r="C62" s="35">
        <f>C50*C58</f>
        <v>0</v>
      </c>
      <c r="D62" s="30">
        <f t="shared" si="1"/>
        <v>0</v>
      </c>
    </row>
    <row r="63" spans="1:4" ht="27.75" customHeight="1" x14ac:dyDescent="0.2">
      <c r="A63" s="100" t="s">
        <v>505</v>
      </c>
      <c r="B63" s="100"/>
      <c r="C63" s="34">
        <f>SUM(C58:C62)</f>
        <v>0</v>
      </c>
      <c r="D63" s="36">
        <f>SUM(D58:D62)</f>
        <v>0</v>
      </c>
    </row>
    <row r="64" spans="1:4" ht="12.75" customHeight="1" x14ac:dyDescent="0.2">
      <c r="A64" s="100" t="s">
        <v>506</v>
      </c>
      <c r="B64" s="100"/>
      <c r="C64" s="34">
        <f>C32+C38+C43+C50+C63</f>
        <v>0</v>
      </c>
      <c r="D64" s="36">
        <f>D32+D38+D43+D50+D63</f>
        <v>0</v>
      </c>
    </row>
    <row r="65" spans="1:7" ht="12.75" customHeight="1" x14ac:dyDescent="0.2">
      <c r="A65" s="100" t="s">
        <v>507</v>
      </c>
      <c r="B65" s="100"/>
      <c r="C65" s="100"/>
      <c r="D65" s="36">
        <f>D8+D16+D21+D64</f>
        <v>0</v>
      </c>
    </row>
    <row r="66" spans="1:7" ht="12.75" customHeight="1" x14ac:dyDescent="0.2">
      <c r="A66" s="100" t="s">
        <v>508</v>
      </c>
      <c r="B66" s="100"/>
      <c r="C66" s="100"/>
      <c r="D66" s="100"/>
    </row>
    <row r="67" spans="1:7" ht="12.75" customHeight="1" x14ac:dyDescent="0.2">
      <c r="A67" s="12" t="s">
        <v>444</v>
      </c>
      <c r="B67" s="8" t="s">
        <v>509</v>
      </c>
      <c r="C67" s="35">
        <v>0</v>
      </c>
      <c r="D67" s="30">
        <f>ROUND((D65*C67),2)</f>
        <v>0</v>
      </c>
    </row>
    <row r="68" spans="1:7" ht="12.75" customHeight="1" x14ac:dyDescent="0.2">
      <c r="A68" s="12" t="s">
        <v>446</v>
      </c>
      <c r="B68" s="11" t="s">
        <v>510</v>
      </c>
      <c r="C68" s="35">
        <v>0</v>
      </c>
      <c r="D68" s="30">
        <f>ROUND(((D65+D67)*C68),2)</f>
        <v>0</v>
      </c>
    </row>
    <row r="69" spans="1:7" ht="12.75" customHeight="1" x14ac:dyDescent="0.2">
      <c r="A69" s="100" t="s">
        <v>511</v>
      </c>
      <c r="B69" s="100"/>
      <c r="C69" s="100"/>
      <c r="D69" s="36">
        <f>SUM(D67:D68)</f>
        <v>0</v>
      </c>
    </row>
    <row r="70" spans="1:7" ht="12.75" customHeight="1" x14ac:dyDescent="0.2">
      <c r="A70" s="100" t="s">
        <v>512</v>
      </c>
      <c r="B70" s="100"/>
      <c r="C70" s="100"/>
      <c r="D70" s="36">
        <f>D8+D16+D21+D64+D69</f>
        <v>0</v>
      </c>
    </row>
    <row r="71" spans="1:7" ht="12.75" customHeight="1" x14ac:dyDescent="0.2">
      <c r="A71" s="7" t="s">
        <v>450</v>
      </c>
      <c r="B71" s="38" t="s">
        <v>513</v>
      </c>
      <c r="C71" s="93" t="s">
        <v>514</v>
      </c>
      <c r="D71" s="93"/>
    </row>
    <row r="72" spans="1:7" ht="12.75" customHeight="1" x14ac:dyDescent="0.25">
      <c r="A72" s="12" t="s">
        <v>515</v>
      </c>
      <c r="B72" s="11" t="s">
        <v>516</v>
      </c>
      <c r="C72" s="35">
        <v>0</v>
      </c>
      <c r="D72" s="50">
        <f>ROUND(($D$84*C72),2)</f>
        <v>0</v>
      </c>
      <c r="E72" s="39"/>
      <c r="F72" s="40"/>
      <c r="G72" s="40"/>
    </row>
    <row r="73" spans="1:7" ht="12.75" customHeight="1" x14ac:dyDescent="0.25">
      <c r="A73" s="12" t="s">
        <v>517</v>
      </c>
      <c r="B73" s="11" t="s">
        <v>518</v>
      </c>
      <c r="C73" s="35">
        <v>0</v>
      </c>
      <c r="D73" s="50">
        <f>ROUND(($D$84*C73),2)</f>
        <v>0</v>
      </c>
      <c r="E73" s="41"/>
      <c r="F73" s="40"/>
      <c r="G73" s="40"/>
    </row>
    <row r="74" spans="1:7" ht="12.75" customHeight="1" x14ac:dyDescent="0.25">
      <c r="A74" s="12" t="s">
        <v>519</v>
      </c>
      <c r="B74" s="11" t="s">
        <v>520</v>
      </c>
      <c r="C74" s="35">
        <v>0</v>
      </c>
      <c r="D74" s="50">
        <f>ROUND(($D$84*C74),2)</f>
        <v>0</v>
      </c>
      <c r="E74" s="40"/>
    </row>
    <row r="75" spans="1:7" ht="12.75" customHeight="1" x14ac:dyDescent="0.25">
      <c r="A75" s="100" t="s">
        <v>521</v>
      </c>
      <c r="B75" s="100"/>
      <c r="C75" s="34">
        <f>SUM(C72:C74)</f>
        <v>0</v>
      </c>
      <c r="D75" s="36">
        <f>SUM(D72:D74)</f>
        <v>0</v>
      </c>
      <c r="E75" s="42"/>
    </row>
    <row r="76" spans="1:7" ht="12.75" customHeight="1" x14ac:dyDescent="0.25">
      <c r="A76" s="100" t="s">
        <v>522</v>
      </c>
      <c r="B76" s="100"/>
      <c r="C76" s="100"/>
      <c r="D76" s="36">
        <f>D75+D69</f>
        <v>0</v>
      </c>
      <c r="E76" s="40"/>
    </row>
    <row r="77" spans="1:7" ht="12.75" customHeight="1" x14ac:dyDescent="0.25">
      <c r="A77" s="106" t="s">
        <v>523</v>
      </c>
      <c r="B77" s="107"/>
      <c r="C77" s="107"/>
      <c r="D77" s="108"/>
      <c r="E77" s="40"/>
    </row>
    <row r="78" spans="1:7" ht="12.75" customHeight="1" x14ac:dyDescent="0.25">
      <c r="A78" s="106" t="s">
        <v>524</v>
      </c>
      <c r="B78" s="107"/>
      <c r="C78" s="107"/>
      <c r="D78" s="108"/>
      <c r="E78" s="43"/>
      <c r="F78" s="40"/>
      <c r="G78" s="40"/>
    </row>
    <row r="79" spans="1:7" ht="12.75" customHeight="1" x14ac:dyDescent="0.2">
      <c r="A79" s="106" t="s">
        <v>525</v>
      </c>
      <c r="B79" s="107"/>
      <c r="C79" s="107"/>
      <c r="D79" s="108"/>
    </row>
    <row r="80" spans="1:7" ht="12.75" customHeight="1" x14ac:dyDescent="0.2">
      <c r="A80" s="106" t="s">
        <v>526</v>
      </c>
      <c r="B80" s="107"/>
      <c r="C80" s="107"/>
      <c r="D80" s="108"/>
    </row>
    <row r="81" spans="1:5" ht="12.75" customHeight="1" x14ac:dyDescent="0.2">
      <c r="A81" s="106" t="s">
        <v>527</v>
      </c>
      <c r="B81" s="107"/>
      <c r="C81" s="107"/>
      <c r="D81" s="108"/>
      <c r="E81" s="44"/>
    </row>
    <row r="82" spans="1:5" ht="12.75" customHeight="1" x14ac:dyDescent="0.2">
      <c r="A82" s="106" t="s">
        <v>528</v>
      </c>
      <c r="B82" s="107"/>
      <c r="C82" s="107"/>
      <c r="D82" s="108"/>
    </row>
    <row r="83" spans="1:5" ht="12.75" customHeight="1" x14ac:dyDescent="0.2">
      <c r="A83" s="106" t="s">
        <v>529</v>
      </c>
      <c r="B83" s="107"/>
      <c r="C83" s="107"/>
      <c r="D83" s="108"/>
    </row>
    <row r="84" spans="1:5" ht="12.75" customHeight="1" x14ac:dyDescent="0.2">
      <c r="A84" s="100" t="s">
        <v>530</v>
      </c>
      <c r="B84" s="100"/>
      <c r="C84" s="100"/>
      <c r="D84" s="71">
        <f>ROUND((D65+D69)/(1-C75),2)</f>
        <v>0</v>
      </c>
      <c r="E84" s="46"/>
    </row>
    <row r="85" spans="1:5" ht="12.75" customHeight="1" x14ac:dyDescent="0.2">
      <c r="A85" s="100" t="s">
        <v>531</v>
      </c>
      <c r="B85" s="100"/>
      <c r="C85" s="100"/>
      <c r="D85" s="72" t="e">
        <f>ROUND(D76/D65*100,2)</f>
        <v>#DIV/0!</v>
      </c>
      <c r="E85" s="46"/>
    </row>
  </sheetData>
  <mergeCells count="37">
    <mergeCell ref="A85:C85"/>
    <mergeCell ref="A79:D79"/>
    <mergeCell ref="A80:D80"/>
    <mergeCell ref="A81:D81"/>
    <mergeCell ref="A82:D82"/>
    <mergeCell ref="A83:D83"/>
    <mergeCell ref="A84:C84"/>
    <mergeCell ref="A78:D78"/>
    <mergeCell ref="A58:B58"/>
    <mergeCell ref="A63:B63"/>
    <mergeCell ref="A64:B64"/>
    <mergeCell ref="A65:C65"/>
    <mergeCell ref="A66:D66"/>
    <mergeCell ref="A69:C69"/>
    <mergeCell ref="A70:C70"/>
    <mergeCell ref="C71:D71"/>
    <mergeCell ref="A75:B75"/>
    <mergeCell ref="A76:C76"/>
    <mergeCell ref="A77:D77"/>
    <mergeCell ref="A51:D51"/>
    <mergeCell ref="A17:D17"/>
    <mergeCell ref="A21:C21"/>
    <mergeCell ref="A22:D22"/>
    <mergeCell ref="A23:D23"/>
    <mergeCell ref="A32:B32"/>
    <mergeCell ref="A33:D33"/>
    <mergeCell ref="A38:B38"/>
    <mergeCell ref="A39:D39"/>
    <mergeCell ref="A43:B43"/>
    <mergeCell ref="A44:D44"/>
    <mergeCell ref="A50:B50"/>
    <mergeCell ref="A16:C16"/>
    <mergeCell ref="A2:D2"/>
    <mergeCell ref="A3:D3"/>
    <mergeCell ref="A5:D5"/>
    <mergeCell ref="A8:C8"/>
    <mergeCell ref="A9:D9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5"/>
  <sheetViews>
    <sheetView topLeftCell="A65" workbookViewId="0">
      <selection activeCell="C75" sqref="C75"/>
    </sheetView>
  </sheetViews>
  <sheetFormatPr defaultRowHeight="12.75" x14ac:dyDescent="0.2"/>
  <cols>
    <col min="1" max="1" width="6.5" style="23" customWidth="1"/>
    <col min="2" max="2" width="58" style="20" customWidth="1"/>
    <col min="3" max="3" width="12.5" style="48" customWidth="1"/>
    <col min="4" max="4" width="14.6640625" style="20" customWidth="1"/>
    <col min="5" max="5" width="14.33203125" style="20" bestFit="1" customWidth="1"/>
    <col min="6" max="6" width="16.83203125" style="20" customWidth="1"/>
    <col min="7" max="7" width="17.6640625" style="20" customWidth="1"/>
    <col min="8" max="16384" width="9.33203125" style="20"/>
  </cols>
  <sheetData>
    <row r="2" spans="1:4" ht="30.75" customHeight="1" x14ac:dyDescent="0.2">
      <c r="A2" s="101" t="s">
        <v>439</v>
      </c>
      <c r="B2" s="97"/>
      <c r="C2" s="97"/>
      <c r="D2" s="97"/>
    </row>
    <row r="3" spans="1:4" ht="12.75" customHeight="1" x14ac:dyDescent="0.2">
      <c r="A3" s="104" t="s">
        <v>541</v>
      </c>
      <c r="B3" s="105"/>
      <c r="C3" s="105"/>
      <c r="D3" s="105"/>
    </row>
    <row r="4" spans="1:4" ht="12.75" customHeight="1" x14ac:dyDescent="0.2">
      <c r="A4" s="7" t="s">
        <v>16</v>
      </c>
      <c r="B4" s="7" t="s">
        <v>17</v>
      </c>
      <c r="C4" s="34" t="s">
        <v>441</v>
      </c>
      <c r="D4" s="12" t="s">
        <v>442</v>
      </c>
    </row>
    <row r="5" spans="1:4" ht="12.75" customHeight="1" x14ac:dyDescent="0.2">
      <c r="A5" s="100" t="s">
        <v>443</v>
      </c>
      <c r="B5" s="100"/>
      <c r="C5" s="100"/>
      <c r="D5" s="100"/>
    </row>
    <row r="6" spans="1:4" ht="12.75" customHeight="1" x14ac:dyDescent="0.2">
      <c r="A6" s="12" t="s">
        <v>444</v>
      </c>
      <c r="B6" s="11" t="s">
        <v>691</v>
      </c>
      <c r="C6" s="35" t="s">
        <v>445</v>
      </c>
      <c r="D6" s="30">
        <v>0</v>
      </c>
    </row>
    <row r="7" spans="1:4" ht="27.75" customHeight="1" x14ac:dyDescent="0.2">
      <c r="A7" s="12" t="s">
        <v>446</v>
      </c>
      <c r="B7" s="8" t="s">
        <v>762</v>
      </c>
      <c r="C7" s="35">
        <v>0</v>
      </c>
      <c r="D7" s="30">
        <f>ROUND((954*C7),2)</f>
        <v>0</v>
      </c>
    </row>
    <row r="8" spans="1:4" ht="12.75" customHeight="1" x14ac:dyDescent="0.2">
      <c r="A8" s="100" t="s">
        <v>447</v>
      </c>
      <c r="B8" s="100"/>
      <c r="C8" s="100"/>
      <c r="D8" s="36">
        <f>SUM(D6:D7)</f>
        <v>0</v>
      </c>
    </row>
    <row r="9" spans="1:4" ht="12.75" customHeight="1" x14ac:dyDescent="0.2">
      <c r="A9" s="100" t="s">
        <v>448</v>
      </c>
      <c r="B9" s="100"/>
      <c r="C9" s="100"/>
      <c r="D9" s="100"/>
    </row>
    <row r="10" spans="1:4" ht="12.75" customHeight="1" x14ac:dyDescent="0.2">
      <c r="A10" s="12" t="s">
        <v>444</v>
      </c>
      <c r="B10" s="11" t="s">
        <v>532</v>
      </c>
      <c r="C10" s="37">
        <v>0</v>
      </c>
      <c r="D10" s="30">
        <f>ROUND((C10*22),2)</f>
        <v>0</v>
      </c>
    </row>
    <row r="11" spans="1:4" ht="12.75" customHeight="1" x14ac:dyDescent="0.2">
      <c r="A11" s="12" t="s">
        <v>446</v>
      </c>
      <c r="B11" s="8" t="s">
        <v>449</v>
      </c>
      <c r="C11" s="35">
        <v>0</v>
      </c>
      <c r="D11" s="30">
        <f>ROUND((-D6*C11),2)</f>
        <v>0</v>
      </c>
    </row>
    <row r="12" spans="1:4" ht="12.75" customHeight="1" x14ac:dyDescent="0.2">
      <c r="A12" s="12" t="s">
        <v>450</v>
      </c>
      <c r="B12" s="11" t="s">
        <v>537</v>
      </c>
      <c r="C12" s="49">
        <v>0</v>
      </c>
      <c r="D12" s="30">
        <f>ROUND((C12*22),2)</f>
        <v>0</v>
      </c>
    </row>
    <row r="13" spans="1:4" ht="25.5" customHeight="1" x14ac:dyDescent="0.2">
      <c r="A13" s="12" t="s">
        <v>451</v>
      </c>
      <c r="B13" s="11" t="s">
        <v>692</v>
      </c>
      <c r="C13" s="35" t="s">
        <v>452</v>
      </c>
      <c r="D13" s="30">
        <v>0</v>
      </c>
    </row>
    <row r="14" spans="1:4" ht="12.75" customHeight="1" x14ac:dyDescent="0.2">
      <c r="A14" s="12" t="s">
        <v>453</v>
      </c>
      <c r="B14" s="11" t="s">
        <v>693</v>
      </c>
      <c r="C14" s="35" t="s">
        <v>452</v>
      </c>
      <c r="D14" s="30">
        <v>0</v>
      </c>
    </row>
    <row r="15" spans="1:4" ht="25.5" customHeight="1" x14ac:dyDescent="0.2">
      <c r="A15" s="12" t="s">
        <v>454</v>
      </c>
      <c r="B15" s="11" t="s">
        <v>694</v>
      </c>
      <c r="C15" s="35" t="s">
        <v>452</v>
      </c>
      <c r="D15" s="30">
        <v>0</v>
      </c>
    </row>
    <row r="16" spans="1:4" ht="12.75" customHeight="1" x14ac:dyDescent="0.2">
      <c r="A16" s="100" t="s">
        <v>455</v>
      </c>
      <c r="B16" s="100"/>
      <c r="C16" s="100"/>
      <c r="D16" s="36">
        <f>SUM(D10:D15)</f>
        <v>0</v>
      </c>
    </row>
    <row r="17" spans="1:4" ht="12.75" customHeight="1" x14ac:dyDescent="0.2">
      <c r="A17" s="100" t="s">
        <v>456</v>
      </c>
      <c r="B17" s="100"/>
      <c r="C17" s="100"/>
      <c r="D17" s="100"/>
    </row>
    <row r="18" spans="1:4" ht="12.75" customHeight="1" x14ac:dyDescent="0.2">
      <c r="A18" s="12" t="s">
        <v>444</v>
      </c>
      <c r="B18" s="11" t="s">
        <v>457</v>
      </c>
      <c r="C18" s="35" t="s">
        <v>452</v>
      </c>
      <c r="D18" s="30">
        <f>Unif!H10</f>
        <v>0</v>
      </c>
    </row>
    <row r="19" spans="1:4" ht="12.75" customHeight="1" x14ac:dyDescent="0.2">
      <c r="A19" s="12" t="s">
        <v>446</v>
      </c>
      <c r="B19" s="8" t="s">
        <v>458</v>
      </c>
      <c r="C19" s="35" t="s">
        <v>452</v>
      </c>
      <c r="D19" s="30">
        <f>EPIs!G12</f>
        <v>0</v>
      </c>
    </row>
    <row r="20" spans="1:4" ht="12.75" customHeight="1" x14ac:dyDescent="0.2">
      <c r="A20" s="12" t="s">
        <v>450</v>
      </c>
      <c r="B20" s="11" t="s">
        <v>547</v>
      </c>
      <c r="C20" s="35" t="s">
        <v>452</v>
      </c>
      <c r="D20" s="30">
        <f>'pçs mat eq'!F116</f>
        <v>0</v>
      </c>
    </row>
    <row r="21" spans="1:4" ht="12.75" customHeight="1" x14ac:dyDescent="0.2">
      <c r="A21" s="100" t="s">
        <v>459</v>
      </c>
      <c r="B21" s="100"/>
      <c r="C21" s="100"/>
      <c r="D21" s="36">
        <f>SUM(D18:D20)</f>
        <v>0</v>
      </c>
    </row>
    <row r="22" spans="1:4" ht="12.75" customHeight="1" x14ac:dyDescent="0.2">
      <c r="A22" s="100" t="s">
        <v>460</v>
      </c>
      <c r="B22" s="100"/>
      <c r="C22" s="100"/>
      <c r="D22" s="100"/>
    </row>
    <row r="23" spans="1:4" ht="12.75" customHeight="1" x14ac:dyDescent="0.2">
      <c r="A23" s="100" t="s">
        <v>461</v>
      </c>
      <c r="B23" s="100"/>
      <c r="C23" s="100"/>
      <c r="D23" s="100"/>
    </row>
    <row r="24" spans="1:4" ht="12.75" customHeight="1" x14ac:dyDescent="0.2">
      <c r="A24" s="12" t="s">
        <v>444</v>
      </c>
      <c r="B24" s="11" t="s">
        <v>462</v>
      </c>
      <c r="C24" s="35">
        <v>0</v>
      </c>
      <c r="D24" s="30">
        <f>ROUND(($D$8*C24),2)</f>
        <v>0</v>
      </c>
    </row>
    <row r="25" spans="1:4" ht="12.75" customHeight="1" x14ac:dyDescent="0.2">
      <c r="A25" s="12" t="s">
        <v>446</v>
      </c>
      <c r="B25" s="11" t="s">
        <v>463</v>
      </c>
      <c r="C25" s="35">
        <v>0</v>
      </c>
      <c r="D25" s="30">
        <f t="shared" ref="D25:D31" si="0">ROUND(($D$8*C25),2)</f>
        <v>0</v>
      </c>
    </row>
    <row r="26" spans="1:4" ht="12.75" customHeight="1" x14ac:dyDescent="0.2">
      <c r="A26" s="12" t="s">
        <v>450</v>
      </c>
      <c r="B26" s="11" t="s">
        <v>464</v>
      </c>
      <c r="C26" s="35">
        <v>0</v>
      </c>
      <c r="D26" s="30">
        <f t="shared" si="0"/>
        <v>0</v>
      </c>
    </row>
    <row r="27" spans="1:4" ht="12.75" customHeight="1" x14ac:dyDescent="0.2">
      <c r="A27" s="12" t="s">
        <v>451</v>
      </c>
      <c r="B27" s="11" t="s">
        <v>465</v>
      </c>
      <c r="C27" s="35">
        <v>0</v>
      </c>
      <c r="D27" s="30">
        <f t="shared" si="0"/>
        <v>0</v>
      </c>
    </row>
    <row r="28" spans="1:4" ht="12.75" customHeight="1" x14ac:dyDescent="0.2">
      <c r="A28" s="12" t="s">
        <v>453</v>
      </c>
      <c r="B28" s="8" t="s">
        <v>466</v>
      </c>
      <c r="C28" s="35">
        <v>0</v>
      </c>
      <c r="D28" s="30">
        <f t="shared" si="0"/>
        <v>0</v>
      </c>
    </row>
    <row r="29" spans="1:4" ht="12.75" customHeight="1" x14ac:dyDescent="0.2">
      <c r="A29" s="12" t="s">
        <v>454</v>
      </c>
      <c r="B29" s="11" t="s">
        <v>467</v>
      </c>
      <c r="C29" s="35">
        <v>0</v>
      </c>
      <c r="D29" s="30">
        <f t="shared" si="0"/>
        <v>0</v>
      </c>
    </row>
    <row r="30" spans="1:4" ht="12.75" customHeight="1" x14ac:dyDescent="0.2">
      <c r="A30" s="12" t="s">
        <v>468</v>
      </c>
      <c r="B30" s="11" t="s">
        <v>469</v>
      </c>
      <c r="C30" s="35">
        <v>0</v>
      </c>
      <c r="D30" s="30">
        <f t="shared" si="0"/>
        <v>0</v>
      </c>
    </row>
    <row r="31" spans="1:4" ht="12.75" customHeight="1" x14ac:dyDescent="0.2">
      <c r="A31" s="12" t="s">
        <v>470</v>
      </c>
      <c r="B31" s="11" t="s">
        <v>471</v>
      </c>
      <c r="C31" s="35">
        <v>0</v>
      </c>
      <c r="D31" s="30">
        <f t="shared" si="0"/>
        <v>0</v>
      </c>
    </row>
    <row r="32" spans="1:4" ht="12.75" customHeight="1" x14ac:dyDescent="0.2">
      <c r="A32" s="100" t="s">
        <v>472</v>
      </c>
      <c r="B32" s="100"/>
      <c r="C32" s="34">
        <f>SUM(C24:C31)</f>
        <v>0</v>
      </c>
      <c r="D32" s="36">
        <f>SUM(D24:D31)</f>
        <v>0</v>
      </c>
    </row>
    <row r="33" spans="1:4" ht="12.75" customHeight="1" x14ac:dyDescent="0.2">
      <c r="A33" s="100" t="s">
        <v>473</v>
      </c>
      <c r="B33" s="100"/>
      <c r="C33" s="100"/>
      <c r="D33" s="100"/>
    </row>
    <row r="34" spans="1:4" ht="12.75" customHeight="1" x14ac:dyDescent="0.2">
      <c r="A34" s="12" t="s">
        <v>444</v>
      </c>
      <c r="B34" s="8" t="s">
        <v>474</v>
      </c>
      <c r="C34" s="35">
        <v>0</v>
      </c>
      <c r="D34" s="30">
        <f>ROUND(($D$8*C34),2)</f>
        <v>0</v>
      </c>
    </row>
    <row r="35" spans="1:4" ht="12.75" customHeight="1" x14ac:dyDescent="0.2">
      <c r="A35" s="12" t="s">
        <v>446</v>
      </c>
      <c r="B35" s="8" t="s">
        <v>475</v>
      </c>
      <c r="C35" s="35">
        <v>0</v>
      </c>
      <c r="D35" s="30">
        <f>ROUND(($D$8*C35),2)</f>
        <v>0</v>
      </c>
    </row>
    <row r="36" spans="1:4" ht="12.75" customHeight="1" x14ac:dyDescent="0.2">
      <c r="A36" s="12" t="s">
        <v>450</v>
      </c>
      <c r="B36" s="8" t="s">
        <v>476</v>
      </c>
      <c r="C36" s="35">
        <v>0</v>
      </c>
      <c r="D36" s="30">
        <f>ROUND(($D$8*C36),2)</f>
        <v>0</v>
      </c>
    </row>
    <row r="37" spans="1:4" ht="12.75" customHeight="1" x14ac:dyDescent="0.2">
      <c r="A37" s="12" t="s">
        <v>451</v>
      </c>
      <c r="B37" s="8" t="s">
        <v>477</v>
      </c>
      <c r="C37" s="35">
        <v>0</v>
      </c>
      <c r="D37" s="30">
        <f>ROUND(($D$8*C37),2)</f>
        <v>0</v>
      </c>
    </row>
    <row r="38" spans="1:4" ht="12.75" customHeight="1" x14ac:dyDescent="0.2">
      <c r="A38" s="100" t="s">
        <v>478</v>
      </c>
      <c r="B38" s="100"/>
      <c r="C38" s="34">
        <f>SUM(C34:C37)</f>
        <v>0</v>
      </c>
      <c r="D38" s="36">
        <f>SUM(D34:D37)</f>
        <v>0</v>
      </c>
    </row>
    <row r="39" spans="1:4" ht="12.75" customHeight="1" x14ac:dyDescent="0.2">
      <c r="A39" s="100" t="s">
        <v>479</v>
      </c>
      <c r="B39" s="100"/>
      <c r="C39" s="100"/>
      <c r="D39" s="100"/>
    </row>
    <row r="40" spans="1:4" ht="12.75" customHeight="1" x14ac:dyDescent="0.2">
      <c r="A40" s="12" t="s">
        <v>444</v>
      </c>
      <c r="B40" s="8" t="s">
        <v>480</v>
      </c>
      <c r="C40" s="35">
        <v>0</v>
      </c>
      <c r="D40" s="30">
        <f>ROUND(($D$8*C40),2)</f>
        <v>0</v>
      </c>
    </row>
    <row r="41" spans="1:4" ht="12.75" customHeight="1" x14ac:dyDescent="0.2">
      <c r="A41" s="12" t="s">
        <v>446</v>
      </c>
      <c r="B41" s="8" t="s">
        <v>481</v>
      </c>
      <c r="C41" s="35">
        <v>0</v>
      </c>
      <c r="D41" s="30">
        <f>ROUND(($D$8*C41),2)</f>
        <v>0</v>
      </c>
    </row>
    <row r="42" spans="1:4" ht="12.75" customHeight="1" x14ac:dyDescent="0.2">
      <c r="A42" s="12" t="s">
        <v>450</v>
      </c>
      <c r="B42" s="8" t="s">
        <v>482</v>
      </c>
      <c r="C42" s="35">
        <v>0</v>
      </c>
      <c r="D42" s="30">
        <f>ROUND(($D$8*C42),2)</f>
        <v>0</v>
      </c>
    </row>
    <row r="43" spans="1:4" ht="12.75" customHeight="1" x14ac:dyDescent="0.2">
      <c r="A43" s="100" t="s">
        <v>483</v>
      </c>
      <c r="B43" s="100"/>
      <c r="C43" s="34">
        <f>SUM(C40:C42)</f>
        <v>0</v>
      </c>
      <c r="D43" s="36">
        <f>SUM(D40:D42)</f>
        <v>0</v>
      </c>
    </row>
    <row r="44" spans="1:4" ht="12.75" customHeight="1" x14ac:dyDescent="0.2">
      <c r="A44" s="100" t="s">
        <v>484</v>
      </c>
      <c r="B44" s="100"/>
      <c r="C44" s="100"/>
      <c r="D44" s="100"/>
    </row>
    <row r="45" spans="1:4" ht="12.75" customHeight="1" x14ac:dyDescent="0.2">
      <c r="A45" s="12" t="s">
        <v>444</v>
      </c>
      <c r="B45" s="8" t="s">
        <v>485</v>
      </c>
      <c r="C45" s="35">
        <v>0</v>
      </c>
      <c r="D45" s="30">
        <f>ROUND(($D$8*C45),2)</f>
        <v>0</v>
      </c>
    </row>
    <row r="46" spans="1:4" ht="27" customHeight="1" x14ac:dyDescent="0.2">
      <c r="A46" s="12" t="s">
        <v>446</v>
      </c>
      <c r="B46" s="8" t="s">
        <v>486</v>
      </c>
      <c r="C46" s="35">
        <v>0</v>
      </c>
      <c r="D46" s="30">
        <f>ROUND(($D$8*C46),2)</f>
        <v>0</v>
      </c>
    </row>
    <row r="47" spans="1:4" ht="12.75" customHeight="1" x14ac:dyDescent="0.2">
      <c r="A47" s="12" t="s">
        <v>450</v>
      </c>
      <c r="B47" s="8" t="s">
        <v>487</v>
      </c>
      <c r="C47" s="35">
        <v>0</v>
      </c>
      <c r="D47" s="30">
        <f>ROUND(($D$8*C47),2)</f>
        <v>0</v>
      </c>
    </row>
    <row r="48" spans="1:4" ht="12.75" customHeight="1" x14ac:dyDescent="0.2">
      <c r="A48" s="12" t="s">
        <v>451</v>
      </c>
      <c r="B48" s="8" t="s">
        <v>488</v>
      </c>
      <c r="C48" s="35">
        <v>0</v>
      </c>
      <c r="D48" s="30">
        <f>ROUND(($D$8*C48),2)</f>
        <v>0</v>
      </c>
    </row>
    <row r="49" spans="1:4" ht="12.75" customHeight="1" x14ac:dyDescent="0.2">
      <c r="A49" s="12" t="s">
        <v>453</v>
      </c>
      <c r="B49" s="8" t="s">
        <v>489</v>
      </c>
      <c r="C49" s="35">
        <v>0</v>
      </c>
      <c r="D49" s="30">
        <f>ROUND(($D$8*C49),2)</f>
        <v>0</v>
      </c>
    </row>
    <row r="50" spans="1:4" ht="12.75" customHeight="1" x14ac:dyDescent="0.2">
      <c r="A50" s="100" t="s">
        <v>490</v>
      </c>
      <c r="B50" s="100"/>
      <c r="C50" s="34">
        <f>SUM(C45:C49)</f>
        <v>0</v>
      </c>
      <c r="D50" s="36">
        <f>SUM(D45:D49)</f>
        <v>0</v>
      </c>
    </row>
    <row r="51" spans="1:4" ht="12.75" customHeight="1" x14ac:dyDescent="0.2">
      <c r="A51" s="100" t="s">
        <v>491</v>
      </c>
      <c r="B51" s="100"/>
      <c r="C51" s="100"/>
      <c r="D51" s="100"/>
    </row>
    <row r="52" spans="1:4" ht="12.75" customHeight="1" x14ac:dyDescent="0.2">
      <c r="A52" s="12" t="s">
        <v>444</v>
      </c>
      <c r="B52" s="8" t="s">
        <v>492</v>
      </c>
      <c r="C52" s="35">
        <v>0</v>
      </c>
      <c r="D52" s="30">
        <f t="shared" ref="D52:D62" si="1">ROUND(($D$8*C52),2)</f>
        <v>0</v>
      </c>
    </row>
    <row r="53" spans="1:4" ht="12.75" customHeight="1" x14ac:dyDescent="0.2">
      <c r="A53" s="12" t="s">
        <v>446</v>
      </c>
      <c r="B53" s="8" t="s">
        <v>493</v>
      </c>
      <c r="C53" s="35">
        <v>0</v>
      </c>
      <c r="D53" s="30">
        <f t="shared" si="1"/>
        <v>0</v>
      </c>
    </row>
    <row r="54" spans="1:4" ht="12.75" customHeight="1" x14ac:dyDescent="0.2">
      <c r="A54" s="12" t="s">
        <v>450</v>
      </c>
      <c r="B54" s="8" t="s">
        <v>494</v>
      </c>
      <c r="C54" s="35">
        <v>0</v>
      </c>
      <c r="D54" s="30">
        <f t="shared" si="1"/>
        <v>0</v>
      </c>
    </row>
    <row r="55" spans="1:4" ht="12.75" customHeight="1" x14ac:dyDescent="0.2">
      <c r="A55" s="12" t="s">
        <v>451</v>
      </c>
      <c r="B55" s="8" t="s">
        <v>495</v>
      </c>
      <c r="C55" s="35">
        <v>0</v>
      </c>
      <c r="D55" s="30">
        <f t="shared" si="1"/>
        <v>0</v>
      </c>
    </row>
    <row r="56" spans="1:4" ht="12.75" customHeight="1" x14ac:dyDescent="0.2">
      <c r="A56" s="12" t="s">
        <v>453</v>
      </c>
      <c r="B56" s="8" t="s">
        <v>496</v>
      </c>
      <c r="C56" s="35">
        <v>0</v>
      </c>
      <c r="D56" s="30">
        <f t="shared" si="1"/>
        <v>0</v>
      </c>
    </row>
    <row r="57" spans="1:4" ht="12.75" customHeight="1" x14ac:dyDescent="0.2">
      <c r="A57" s="12" t="s">
        <v>454</v>
      </c>
      <c r="B57" s="8" t="s">
        <v>497</v>
      </c>
      <c r="C57" s="35">
        <v>0</v>
      </c>
      <c r="D57" s="30">
        <f t="shared" si="1"/>
        <v>0</v>
      </c>
    </row>
    <row r="58" spans="1:4" ht="12.75" customHeight="1" x14ac:dyDescent="0.2">
      <c r="A58" s="100" t="s">
        <v>498</v>
      </c>
      <c r="B58" s="100"/>
      <c r="C58" s="34">
        <f>SUM(C52:C57)</f>
        <v>0</v>
      </c>
      <c r="D58" s="36">
        <f>SUM(D52:D57)</f>
        <v>0</v>
      </c>
    </row>
    <row r="59" spans="1:4" ht="12.75" customHeight="1" x14ac:dyDescent="0.2">
      <c r="A59" s="12" t="s">
        <v>468</v>
      </c>
      <c r="B59" s="8" t="s">
        <v>499</v>
      </c>
      <c r="C59" s="35">
        <f>C32*C58</f>
        <v>0</v>
      </c>
      <c r="D59" s="30">
        <f t="shared" si="1"/>
        <v>0</v>
      </c>
    </row>
    <row r="60" spans="1:4" ht="12.75" customHeight="1" x14ac:dyDescent="0.2">
      <c r="A60" s="12" t="s">
        <v>470</v>
      </c>
      <c r="B60" s="8" t="s">
        <v>500</v>
      </c>
      <c r="C60" s="35">
        <f>C38*C58</f>
        <v>0</v>
      </c>
      <c r="D60" s="30">
        <f t="shared" si="1"/>
        <v>0</v>
      </c>
    </row>
    <row r="61" spans="1:4" ht="12.75" customHeight="1" x14ac:dyDescent="0.2">
      <c r="A61" s="12" t="s">
        <v>501</v>
      </c>
      <c r="B61" s="8" t="s">
        <v>502</v>
      </c>
      <c r="C61" s="35">
        <f>C43*C58</f>
        <v>0</v>
      </c>
      <c r="D61" s="30">
        <f t="shared" si="1"/>
        <v>0</v>
      </c>
    </row>
    <row r="62" spans="1:4" ht="12.75" customHeight="1" x14ac:dyDescent="0.2">
      <c r="A62" s="12" t="s">
        <v>503</v>
      </c>
      <c r="B62" s="8" t="s">
        <v>504</v>
      </c>
      <c r="C62" s="35">
        <f>C50*C58</f>
        <v>0</v>
      </c>
      <c r="D62" s="30">
        <f t="shared" si="1"/>
        <v>0</v>
      </c>
    </row>
    <row r="63" spans="1:4" ht="27.75" customHeight="1" x14ac:dyDescent="0.2">
      <c r="A63" s="100" t="s">
        <v>505</v>
      </c>
      <c r="B63" s="100"/>
      <c r="C63" s="34">
        <f>SUM(C58:C62)</f>
        <v>0</v>
      </c>
      <c r="D63" s="36">
        <f>SUM(D58:D62)</f>
        <v>0</v>
      </c>
    </row>
    <row r="64" spans="1:4" ht="12.75" customHeight="1" x14ac:dyDescent="0.2">
      <c r="A64" s="100" t="s">
        <v>506</v>
      </c>
      <c r="B64" s="100"/>
      <c r="C64" s="34">
        <f>C32+C38+C43+C50+C63</f>
        <v>0</v>
      </c>
      <c r="D64" s="36">
        <f>D32+D38+D43+D50+D63</f>
        <v>0</v>
      </c>
    </row>
    <row r="65" spans="1:7" ht="12.75" customHeight="1" x14ac:dyDescent="0.2">
      <c r="A65" s="100" t="s">
        <v>507</v>
      </c>
      <c r="B65" s="100"/>
      <c r="C65" s="100"/>
      <c r="D65" s="36">
        <f>D8+D16+D21+D64</f>
        <v>0</v>
      </c>
    </row>
    <row r="66" spans="1:7" ht="12.75" customHeight="1" x14ac:dyDescent="0.2">
      <c r="A66" s="100" t="s">
        <v>508</v>
      </c>
      <c r="B66" s="100"/>
      <c r="C66" s="100"/>
      <c r="D66" s="100"/>
    </row>
    <row r="67" spans="1:7" ht="12.75" customHeight="1" x14ac:dyDescent="0.2">
      <c r="A67" s="12" t="s">
        <v>444</v>
      </c>
      <c r="B67" s="8" t="s">
        <v>509</v>
      </c>
      <c r="C67" s="35">
        <v>0</v>
      </c>
      <c r="D67" s="30">
        <f>ROUND((D65*C67),2)</f>
        <v>0</v>
      </c>
    </row>
    <row r="68" spans="1:7" ht="12.75" customHeight="1" x14ac:dyDescent="0.2">
      <c r="A68" s="12" t="s">
        <v>446</v>
      </c>
      <c r="B68" s="11" t="s">
        <v>510</v>
      </c>
      <c r="C68" s="35">
        <v>0</v>
      </c>
      <c r="D68" s="30">
        <f>ROUND(((D65+D67)*C68),2)</f>
        <v>0</v>
      </c>
    </row>
    <row r="69" spans="1:7" ht="12.75" customHeight="1" x14ac:dyDescent="0.2">
      <c r="A69" s="100" t="s">
        <v>511</v>
      </c>
      <c r="B69" s="100"/>
      <c r="C69" s="100"/>
      <c r="D69" s="36">
        <f>SUM(D67:D68)</f>
        <v>0</v>
      </c>
    </row>
    <row r="70" spans="1:7" ht="12.75" customHeight="1" x14ac:dyDescent="0.2">
      <c r="A70" s="100" t="s">
        <v>512</v>
      </c>
      <c r="B70" s="100"/>
      <c r="C70" s="100"/>
      <c r="D70" s="36">
        <f>D8+D16+D21+D64+D69</f>
        <v>0</v>
      </c>
    </row>
    <row r="71" spans="1:7" ht="12.75" customHeight="1" x14ac:dyDescent="0.2">
      <c r="A71" s="7" t="s">
        <v>450</v>
      </c>
      <c r="B71" s="38" t="s">
        <v>513</v>
      </c>
      <c r="C71" s="93" t="s">
        <v>514</v>
      </c>
      <c r="D71" s="93"/>
    </row>
    <row r="72" spans="1:7" ht="12.75" customHeight="1" x14ac:dyDescent="0.25">
      <c r="A72" s="12" t="s">
        <v>515</v>
      </c>
      <c r="B72" s="11" t="s">
        <v>516</v>
      </c>
      <c r="C72" s="35">
        <v>0</v>
      </c>
      <c r="D72" s="50">
        <f>ROUND(($D$84*C72),2)</f>
        <v>0</v>
      </c>
      <c r="E72" s="39"/>
      <c r="F72" s="40"/>
      <c r="G72" s="40"/>
    </row>
    <row r="73" spans="1:7" ht="12.75" customHeight="1" x14ac:dyDescent="0.25">
      <c r="A73" s="12" t="s">
        <v>517</v>
      </c>
      <c r="B73" s="11" t="s">
        <v>518</v>
      </c>
      <c r="C73" s="35">
        <v>0</v>
      </c>
      <c r="D73" s="50">
        <f>ROUND(($D$84*C73),2)</f>
        <v>0</v>
      </c>
      <c r="E73" s="41"/>
      <c r="F73" s="40"/>
      <c r="G73" s="40"/>
    </row>
    <row r="74" spans="1:7" ht="12.75" customHeight="1" x14ac:dyDescent="0.25">
      <c r="A74" s="12" t="s">
        <v>519</v>
      </c>
      <c r="B74" s="11" t="s">
        <v>520</v>
      </c>
      <c r="C74" s="35">
        <v>0</v>
      </c>
      <c r="D74" s="50">
        <f>ROUND(($D$84*C74),2)</f>
        <v>0</v>
      </c>
      <c r="E74" s="40"/>
    </row>
    <row r="75" spans="1:7" ht="12.75" customHeight="1" x14ac:dyDescent="0.25">
      <c r="A75" s="100" t="s">
        <v>521</v>
      </c>
      <c r="B75" s="100"/>
      <c r="C75" s="34">
        <f>SUM(C72:C74)</f>
        <v>0</v>
      </c>
      <c r="D75" s="36">
        <f>SUM(D72:D74)</f>
        <v>0</v>
      </c>
      <c r="E75" s="42"/>
    </row>
    <row r="76" spans="1:7" ht="12.75" customHeight="1" x14ac:dyDescent="0.25">
      <c r="A76" s="100" t="s">
        <v>522</v>
      </c>
      <c r="B76" s="100"/>
      <c r="C76" s="100"/>
      <c r="D76" s="36">
        <f>D75+D69</f>
        <v>0</v>
      </c>
      <c r="E76" s="40"/>
    </row>
    <row r="77" spans="1:7" ht="12.75" customHeight="1" x14ac:dyDescent="0.25">
      <c r="A77" s="106" t="s">
        <v>523</v>
      </c>
      <c r="B77" s="107"/>
      <c r="C77" s="107"/>
      <c r="D77" s="108"/>
      <c r="E77" s="40"/>
    </row>
    <row r="78" spans="1:7" ht="12.75" customHeight="1" x14ac:dyDescent="0.25">
      <c r="A78" s="106" t="s">
        <v>524</v>
      </c>
      <c r="B78" s="107"/>
      <c r="C78" s="107"/>
      <c r="D78" s="108"/>
      <c r="E78" s="43"/>
      <c r="F78" s="40"/>
      <c r="G78" s="40"/>
    </row>
    <row r="79" spans="1:7" ht="12.75" customHeight="1" x14ac:dyDescent="0.2">
      <c r="A79" s="106" t="s">
        <v>525</v>
      </c>
      <c r="B79" s="107"/>
      <c r="C79" s="107"/>
      <c r="D79" s="108"/>
    </row>
    <row r="80" spans="1:7" ht="12.75" customHeight="1" x14ac:dyDescent="0.2">
      <c r="A80" s="106" t="s">
        <v>526</v>
      </c>
      <c r="B80" s="107"/>
      <c r="C80" s="107"/>
      <c r="D80" s="108"/>
    </row>
    <row r="81" spans="1:5" ht="12.75" customHeight="1" x14ac:dyDescent="0.2">
      <c r="A81" s="106" t="s">
        <v>527</v>
      </c>
      <c r="B81" s="107"/>
      <c r="C81" s="107"/>
      <c r="D81" s="108"/>
      <c r="E81" s="44"/>
    </row>
    <row r="82" spans="1:5" ht="12.75" customHeight="1" x14ac:dyDescent="0.2">
      <c r="A82" s="106" t="s">
        <v>528</v>
      </c>
      <c r="B82" s="107"/>
      <c r="C82" s="107"/>
      <c r="D82" s="108"/>
    </row>
    <row r="83" spans="1:5" ht="12.75" customHeight="1" x14ac:dyDescent="0.2">
      <c r="A83" s="106" t="s">
        <v>529</v>
      </c>
      <c r="B83" s="107"/>
      <c r="C83" s="107"/>
      <c r="D83" s="108"/>
    </row>
    <row r="84" spans="1:5" ht="12.75" customHeight="1" x14ac:dyDescent="0.2">
      <c r="A84" s="100" t="s">
        <v>530</v>
      </c>
      <c r="B84" s="100"/>
      <c r="C84" s="100"/>
      <c r="D84" s="45">
        <f>ROUND((D65+D69)/(1-C75),2)</f>
        <v>0</v>
      </c>
      <c r="E84" s="46"/>
    </row>
    <row r="85" spans="1:5" ht="12.75" customHeight="1" x14ac:dyDescent="0.2">
      <c r="A85" s="100" t="s">
        <v>531</v>
      </c>
      <c r="B85" s="100"/>
      <c r="C85" s="100"/>
      <c r="D85" s="47" t="e">
        <f>ROUND(D76/D65*100,2)</f>
        <v>#DIV/0!</v>
      </c>
      <c r="E85" s="46"/>
    </row>
  </sheetData>
  <mergeCells count="37">
    <mergeCell ref="A85:C85"/>
    <mergeCell ref="A79:D79"/>
    <mergeCell ref="A80:D80"/>
    <mergeCell ref="A81:D81"/>
    <mergeCell ref="A82:D82"/>
    <mergeCell ref="A83:D83"/>
    <mergeCell ref="A84:C84"/>
    <mergeCell ref="A78:D78"/>
    <mergeCell ref="A58:B58"/>
    <mergeCell ref="A63:B63"/>
    <mergeCell ref="A64:B64"/>
    <mergeCell ref="A65:C65"/>
    <mergeCell ref="A66:D66"/>
    <mergeCell ref="A69:C69"/>
    <mergeCell ref="A70:C70"/>
    <mergeCell ref="C71:D71"/>
    <mergeCell ref="A75:B75"/>
    <mergeCell ref="A76:C76"/>
    <mergeCell ref="A77:D77"/>
    <mergeCell ref="A51:D51"/>
    <mergeCell ref="A17:D17"/>
    <mergeCell ref="A21:C21"/>
    <mergeCell ref="A22:D22"/>
    <mergeCell ref="A23:D23"/>
    <mergeCell ref="A32:B32"/>
    <mergeCell ref="A33:D33"/>
    <mergeCell ref="A38:B38"/>
    <mergeCell ref="A39:D39"/>
    <mergeCell ref="A43:B43"/>
    <mergeCell ref="A44:D44"/>
    <mergeCell ref="A50:B50"/>
    <mergeCell ref="A16:C16"/>
    <mergeCell ref="A2:D2"/>
    <mergeCell ref="A3:D3"/>
    <mergeCell ref="A5:D5"/>
    <mergeCell ref="A8:C8"/>
    <mergeCell ref="A9:D9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85"/>
  <sheetViews>
    <sheetView topLeftCell="A45" workbookViewId="0">
      <selection activeCell="A76" sqref="A76:C76"/>
    </sheetView>
  </sheetViews>
  <sheetFormatPr defaultRowHeight="12.75" x14ac:dyDescent="0.2"/>
  <cols>
    <col min="1" max="1" width="6.5" style="23" customWidth="1"/>
    <col min="2" max="2" width="58" style="20" customWidth="1"/>
    <col min="3" max="3" width="12.5" style="48" customWidth="1"/>
    <col min="4" max="4" width="14.6640625" style="20" customWidth="1"/>
    <col min="5" max="5" width="14.33203125" style="20" bestFit="1" customWidth="1"/>
    <col min="6" max="6" width="16.83203125" style="20" customWidth="1"/>
    <col min="7" max="7" width="17.6640625" style="20" customWidth="1"/>
    <col min="8" max="16384" width="9.33203125" style="20"/>
  </cols>
  <sheetData>
    <row r="2" spans="1:4" ht="30.75" customHeight="1" x14ac:dyDescent="0.2">
      <c r="A2" s="101" t="s">
        <v>439</v>
      </c>
      <c r="B2" s="97"/>
      <c r="C2" s="97"/>
      <c r="D2" s="97"/>
    </row>
    <row r="3" spans="1:4" ht="12.75" customHeight="1" x14ac:dyDescent="0.2">
      <c r="A3" s="104" t="s">
        <v>542</v>
      </c>
      <c r="B3" s="105"/>
      <c r="C3" s="105"/>
      <c r="D3" s="105"/>
    </row>
    <row r="4" spans="1:4" ht="12.75" customHeight="1" x14ac:dyDescent="0.2">
      <c r="A4" s="7" t="s">
        <v>16</v>
      </c>
      <c r="B4" s="7" t="s">
        <v>17</v>
      </c>
      <c r="C4" s="34" t="s">
        <v>441</v>
      </c>
      <c r="D4" s="12" t="s">
        <v>442</v>
      </c>
    </row>
    <row r="5" spans="1:4" ht="12.75" customHeight="1" x14ac:dyDescent="0.2">
      <c r="A5" s="100" t="s">
        <v>443</v>
      </c>
      <c r="B5" s="100"/>
      <c r="C5" s="100"/>
      <c r="D5" s="100"/>
    </row>
    <row r="6" spans="1:4" ht="12.75" customHeight="1" x14ac:dyDescent="0.2">
      <c r="A6" s="12" t="s">
        <v>444</v>
      </c>
      <c r="B6" s="11" t="s">
        <v>691</v>
      </c>
      <c r="C6" s="35" t="s">
        <v>445</v>
      </c>
      <c r="D6" s="30">
        <v>0</v>
      </c>
    </row>
    <row r="7" spans="1:4" ht="27.75" customHeight="1" x14ac:dyDescent="0.2">
      <c r="A7" s="12" t="s">
        <v>446</v>
      </c>
      <c r="B7" s="11" t="s">
        <v>763</v>
      </c>
      <c r="C7" s="35">
        <v>0</v>
      </c>
      <c r="D7" s="30">
        <f>ROUND((D6*C7),2)</f>
        <v>0</v>
      </c>
    </row>
    <row r="8" spans="1:4" ht="12.75" customHeight="1" x14ac:dyDescent="0.2">
      <c r="A8" s="100" t="s">
        <v>447</v>
      </c>
      <c r="B8" s="100"/>
      <c r="C8" s="100"/>
      <c r="D8" s="36">
        <f>SUM(D6:D7)</f>
        <v>0</v>
      </c>
    </row>
    <row r="9" spans="1:4" ht="12.75" customHeight="1" x14ac:dyDescent="0.2">
      <c r="A9" s="100" t="s">
        <v>448</v>
      </c>
      <c r="B9" s="100"/>
      <c r="C9" s="100"/>
      <c r="D9" s="100"/>
    </row>
    <row r="10" spans="1:4" ht="12.75" customHeight="1" x14ac:dyDescent="0.2">
      <c r="A10" s="12" t="s">
        <v>444</v>
      </c>
      <c r="B10" s="11" t="s">
        <v>532</v>
      </c>
      <c r="C10" s="37">
        <v>0</v>
      </c>
      <c r="D10" s="30">
        <f>ROUND((C10*22),2)</f>
        <v>0</v>
      </c>
    </row>
    <row r="11" spans="1:4" ht="12.75" customHeight="1" x14ac:dyDescent="0.2">
      <c r="A11" s="12" t="s">
        <v>446</v>
      </c>
      <c r="B11" s="8" t="s">
        <v>449</v>
      </c>
      <c r="C11" s="35">
        <v>0</v>
      </c>
      <c r="D11" s="30">
        <f>ROUND((-D6*C11),2)</f>
        <v>0</v>
      </c>
    </row>
    <row r="12" spans="1:4" ht="12.75" customHeight="1" x14ac:dyDescent="0.2">
      <c r="A12" s="12" t="s">
        <v>450</v>
      </c>
      <c r="B12" s="11" t="s">
        <v>537</v>
      </c>
      <c r="C12" s="49">
        <v>0</v>
      </c>
      <c r="D12" s="30">
        <f>ROUND((C12*22),2)</f>
        <v>0</v>
      </c>
    </row>
    <row r="13" spans="1:4" ht="25.5" customHeight="1" x14ac:dyDescent="0.2">
      <c r="A13" s="12" t="s">
        <v>451</v>
      </c>
      <c r="B13" s="11" t="s">
        <v>692</v>
      </c>
      <c r="C13" s="35" t="s">
        <v>452</v>
      </c>
      <c r="D13" s="30">
        <v>0</v>
      </c>
    </row>
    <row r="14" spans="1:4" ht="12.75" customHeight="1" x14ac:dyDescent="0.2">
      <c r="A14" s="12" t="s">
        <v>453</v>
      </c>
      <c r="B14" s="11" t="s">
        <v>693</v>
      </c>
      <c r="C14" s="35" t="s">
        <v>452</v>
      </c>
      <c r="D14" s="30">
        <v>0</v>
      </c>
    </row>
    <row r="15" spans="1:4" ht="25.5" customHeight="1" x14ac:dyDescent="0.2">
      <c r="A15" s="12" t="s">
        <v>454</v>
      </c>
      <c r="B15" s="11" t="s">
        <v>694</v>
      </c>
      <c r="C15" s="35" t="s">
        <v>452</v>
      </c>
      <c r="D15" s="30">
        <v>0</v>
      </c>
    </row>
    <row r="16" spans="1:4" ht="12.75" customHeight="1" x14ac:dyDescent="0.2">
      <c r="A16" s="100" t="s">
        <v>455</v>
      </c>
      <c r="B16" s="100"/>
      <c r="C16" s="100"/>
      <c r="D16" s="36">
        <f>SUM(D10:D15)</f>
        <v>0</v>
      </c>
    </row>
    <row r="17" spans="1:4" ht="12.75" customHeight="1" x14ac:dyDescent="0.2">
      <c r="A17" s="100" t="s">
        <v>456</v>
      </c>
      <c r="B17" s="100"/>
      <c r="C17" s="100"/>
      <c r="D17" s="100"/>
    </row>
    <row r="18" spans="1:4" ht="12.75" customHeight="1" x14ac:dyDescent="0.2">
      <c r="A18" s="12" t="s">
        <v>444</v>
      </c>
      <c r="B18" s="11" t="s">
        <v>457</v>
      </c>
      <c r="C18" s="35" t="s">
        <v>452</v>
      </c>
      <c r="D18" s="30">
        <f>Unif!H10</f>
        <v>0</v>
      </c>
    </row>
    <row r="19" spans="1:4" ht="12.75" customHeight="1" x14ac:dyDescent="0.2">
      <c r="A19" s="12" t="s">
        <v>446</v>
      </c>
      <c r="B19" s="8" t="s">
        <v>458</v>
      </c>
      <c r="C19" s="35" t="s">
        <v>452</v>
      </c>
      <c r="D19" s="30">
        <f>EPIs!G12</f>
        <v>0</v>
      </c>
    </row>
    <row r="20" spans="1:4" ht="12.75" customHeight="1" x14ac:dyDescent="0.2">
      <c r="A20" s="12" t="s">
        <v>450</v>
      </c>
      <c r="B20" s="11" t="s">
        <v>547</v>
      </c>
      <c r="C20" s="35" t="s">
        <v>452</v>
      </c>
      <c r="D20" s="30">
        <f>'pçs mat eq'!F116</f>
        <v>0</v>
      </c>
    </row>
    <row r="21" spans="1:4" ht="12.75" customHeight="1" x14ac:dyDescent="0.2">
      <c r="A21" s="100" t="s">
        <v>459</v>
      </c>
      <c r="B21" s="100"/>
      <c r="C21" s="100"/>
      <c r="D21" s="36">
        <f>SUM(D18:D20)</f>
        <v>0</v>
      </c>
    </row>
    <row r="22" spans="1:4" ht="12.75" customHeight="1" x14ac:dyDescent="0.2">
      <c r="A22" s="100" t="s">
        <v>460</v>
      </c>
      <c r="B22" s="100"/>
      <c r="C22" s="100"/>
      <c r="D22" s="100"/>
    </row>
    <row r="23" spans="1:4" ht="12.75" customHeight="1" x14ac:dyDescent="0.2">
      <c r="A23" s="100" t="s">
        <v>461</v>
      </c>
      <c r="B23" s="100"/>
      <c r="C23" s="100"/>
      <c r="D23" s="100"/>
    </row>
    <row r="24" spans="1:4" ht="12.75" customHeight="1" x14ac:dyDescent="0.2">
      <c r="A24" s="12" t="s">
        <v>444</v>
      </c>
      <c r="B24" s="11" t="s">
        <v>462</v>
      </c>
      <c r="C24" s="35">
        <v>0</v>
      </c>
      <c r="D24" s="30">
        <f>ROUND(($D$8*C24),2)</f>
        <v>0</v>
      </c>
    </row>
    <row r="25" spans="1:4" ht="12.75" customHeight="1" x14ac:dyDescent="0.2">
      <c r="A25" s="12" t="s">
        <v>446</v>
      </c>
      <c r="B25" s="11" t="s">
        <v>463</v>
      </c>
      <c r="C25" s="35">
        <v>0</v>
      </c>
      <c r="D25" s="30">
        <f t="shared" ref="D25:D31" si="0">ROUND(($D$8*C25),2)</f>
        <v>0</v>
      </c>
    </row>
    <row r="26" spans="1:4" ht="12.75" customHeight="1" x14ac:dyDescent="0.2">
      <c r="A26" s="12" t="s">
        <v>450</v>
      </c>
      <c r="B26" s="11" t="s">
        <v>464</v>
      </c>
      <c r="C26" s="35">
        <v>0</v>
      </c>
      <c r="D26" s="30">
        <f t="shared" si="0"/>
        <v>0</v>
      </c>
    </row>
    <row r="27" spans="1:4" ht="12.75" customHeight="1" x14ac:dyDescent="0.2">
      <c r="A27" s="12" t="s">
        <v>451</v>
      </c>
      <c r="B27" s="11" t="s">
        <v>465</v>
      </c>
      <c r="C27" s="35">
        <v>0</v>
      </c>
      <c r="D27" s="30">
        <f t="shared" si="0"/>
        <v>0</v>
      </c>
    </row>
    <row r="28" spans="1:4" ht="12.75" customHeight="1" x14ac:dyDescent="0.2">
      <c r="A28" s="12" t="s">
        <v>453</v>
      </c>
      <c r="B28" s="8" t="s">
        <v>466</v>
      </c>
      <c r="C28" s="35">
        <v>0</v>
      </c>
      <c r="D28" s="30">
        <f t="shared" si="0"/>
        <v>0</v>
      </c>
    </row>
    <row r="29" spans="1:4" ht="12.75" customHeight="1" x14ac:dyDescent="0.2">
      <c r="A29" s="12" t="s">
        <v>454</v>
      </c>
      <c r="B29" s="11" t="s">
        <v>467</v>
      </c>
      <c r="C29" s="35">
        <v>0</v>
      </c>
      <c r="D29" s="30">
        <f t="shared" si="0"/>
        <v>0</v>
      </c>
    </row>
    <row r="30" spans="1:4" ht="12.75" customHeight="1" x14ac:dyDescent="0.2">
      <c r="A30" s="12" t="s">
        <v>468</v>
      </c>
      <c r="B30" s="11" t="s">
        <v>469</v>
      </c>
      <c r="C30" s="35">
        <v>0</v>
      </c>
      <c r="D30" s="30">
        <f t="shared" si="0"/>
        <v>0</v>
      </c>
    </row>
    <row r="31" spans="1:4" ht="12.75" customHeight="1" x14ac:dyDescent="0.2">
      <c r="A31" s="12" t="s">
        <v>470</v>
      </c>
      <c r="B31" s="11" t="s">
        <v>471</v>
      </c>
      <c r="C31" s="35">
        <v>0</v>
      </c>
      <c r="D31" s="30">
        <f t="shared" si="0"/>
        <v>0</v>
      </c>
    </row>
    <row r="32" spans="1:4" ht="12.75" customHeight="1" x14ac:dyDescent="0.2">
      <c r="A32" s="100" t="s">
        <v>472</v>
      </c>
      <c r="B32" s="100"/>
      <c r="C32" s="34">
        <f>SUM(C24:C31)</f>
        <v>0</v>
      </c>
      <c r="D32" s="36">
        <f>SUM(D24:D31)</f>
        <v>0</v>
      </c>
    </row>
    <row r="33" spans="1:4" ht="12.75" customHeight="1" x14ac:dyDescent="0.2">
      <c r="A33" s="100" t="s">
        <v>473</v>
      </c>
      <c r="B33" s="100"/>
      <c r="C33" s="100"/>
      <c r="D33" s="100"/>
    </row>
    <row r="34" spans="1:4" ht="12.75" customHeight="1" x14ac:dyDescent="0.2">
      <c r="A34" s="12" t="s">
        <v>444</v>
      </c>
      <c r="B34" s="8" t="s">
        <v>474</v>
      </c>
      <c r="C34" s="35">
        <v>0</v>
      </c>
      <c r="D34" s="30">
        <f>ROUND(($D$8*C34),2)</f>
        <v>0</v>
      </c>
    </row>
    <row r="35" spans="1:4" ht="12.75" customHeight="1" x14ac:dyDescent="0.2">
      <c r="A35" s="12" t="s">
        <v>446</v>
      </c>
      <c r="B35" s="8" t="s">
        <v>475</v>
      </c>
      <c r="C35" s="35">
        <v>0</v>
      </c>
      <c r="D35" s="30">
        <f>ROUND(($D$8*C35),2)</f>
        <v>0</v>
      </c>
    </row>
    <row r="36" spans="1:4" ht="12.75" customHeight="1" x14ac:dyDescent="0.2">
      <c r="A36" s="12" t="s">
        <v>450</v>
      </c>
      <c r="B36" s="8" t="s">
        <v>476</v>
      </c>
      <c r="C36" s="35">
        <v>0</v>
      </c>
      <c r="D36" s="30">
        <f>ROUND(($D$8*C36),2)</f>
        <v>0</v>
      </c>
    </row>
    <row r="37" spans="1:4" ht="12.75" customHeight="1" x14ac:dyDescent="0.2">
      <c r="A37" s="12" t="s">
        <v>451</v>
      </c>
      <c r="B37" s="8" t="s">
        <v>477</v>
      </c>
      <c r="C37" s="35">
        <v>0</v>
      </c>
      <c r="D37" s="30">
        <f>ROUND(($D$8*C37),2)</f>
        <v>0</v>
      </c>
    </row>
    <row r="38" spans="1:4" ht="12.75" customHeight="1" x14ac:dyDescent="0.2">
      <c r="A38" s="100" t="s">
        <v>478</v>
      </c>
      <c r="B38" s="100"/>
      <c r="C38" s="34">
        <f>SUM(C34:C37)</f>
        <v>0</v>
      </c>
      <c r="D38" s="36">
        <f>SUM(D34:D37)</f>
        <v>0</v>
      </c>
    </row>
    <row r="39" spans="1:4" ht="12.75" customHeight="1" x14ac:dyDescent="0.2">
      <c r="A39" s="100" t="s">
        <v>479</v>
      </c>
      <c r="B39" s="100"/>
      <c r="C39" s="100"/>
      <c r="D39" s="100"/>
    </row>
    <row r="40" spans="1:4" ht="12.75" customHeight="1" x14ac:dyDescent="0.2">
      <c r="A40" s="12" t="s">
        <v>444</v>
      </c>
      <c r="B40" s="8" t="s">
        <v>480</v>
      </c>
      <c r="C40" s="35">
        <v>0</v>
      </c>
      <c r="D40" s="30">
        <f>ROUND(($D$8*C40),2)</f>
        <v>0</v>
      </c>
    </row>
    <row r="41" spans="1:4" ht="12.75" customHeight="1" x14ac:dyDescent="0.2">
      <c r="A41" s="12" t="s">
        <v>446</v>
      </c>
      <c r="B41" s="8" t="s">
        <v>481</v>
      </c>
      <c r="C41" s="35">
        <v>0</v>
      </c>
      <c r="D41" s="30">
        <f>ROUND(($D$8*C41),2)</f>
        <v>0</v>
      </c>
    </row>
    <row r="42" spans="1:4" ht="12.75" customHeight="1" x14ac:dyDescent="0.2">
      <c r="A42" s="12" t="s">
        <v>450</v>
      </c>
      <c r="B42" s="8" t="s">
        <v>482</v>
      </c>
      <c r="C42" s="35">
        <v>0</v>
      </c>
      <c r="D42" s="30">
        <f>ROUND(($D$8*C42),2)</f>
        <v>0</v>
      </c>
    </row>
    <row r="43" spans="1:4" ht="12.75" customHeight="1" x14ac:dyDescent="0.2">
      <c r="A43" s="100" t="s">
        <v>483</v>
      </c>
      <c r="B43" s="100"/>
      <c r="C43" s="34">
        <f>SUM(C40:C42)</f>
        <v>0</v>
      </c>
      <c r="D43" s="36">
        <f>SUM(D40:D42)</f>
        <v>0</v>
      </c>
    </row>
    <row r="44" spans="1:4" ht="12.75" customHeight="1" x14ac:dyDescent="0.2">
      <c r="A44" s="100" t="s">
        <v>484</v>
      </c>
      <c r="B44" s="100"/>
      <c r="C44" s="100"/>
      <c r="D44" s="100"/>
    </row>
    <row r="45" spans="1:4" ht="12.75" customHeight="1" x14ac:dyDescent="0.2">
      <c r="A45" s="12" t="s">
        <v>444</v>
      </c>
      <c r="B45" s="8" t="s">
        <v>485</v>
      </c>
      <c r="C45" s="35">
        <v>0</v>
      </c>
      <c r="D45" s="30">
        <f>ROUND(($D$8*C45),2)</f>
        <v>0</v>
      </c>
    </row>
    <row r="46" spans="1:4" ht="27" customHeight="1" x14ac:dyDescent="0.2">
      <c r="A46" s="12" t="s">
        <v>446</v>
      </c>
      <c r="B46" s="8" t="s">
        <v>486</v>
      </c>
      <c r="C46" s="35">
        <v>0</v>
      </c>
      <c r="D46" s="30">
        <f>ROUND(($D$8*C46),2)</f>
        <v>0</v>
      </c>
    </row>
    <row r="47" spans="1:4" ht="12.75" customHeight="1" x14ac:dyDescent="0.2">
      <c r="A47" s="12" t="s">
        <v>450</v>
      </c>
      <c r="B47" s="8" t="s">
        <v>487</v>
      </c>
      <c r="C47" s="35">
        <v>0</v>
      </c>
      <c r="D47" s="30">
        <f>ROUND(($D$8*C47),2)</f>
        <v>0</v>
      </c>
    </row>
    <row r="48" spans="1:4" ht="12.75" customHeight="1" x14ac:dyDescent="0.2">
      <c r="A48" s="12" t="s">
        <v>451</v>
      </c>
      <c r="B48" s="8" t="s">
        <v>488</v>
      </c>
      <c r="C48" s="35">
        <v>0</v>
      </c>
      <c r="D48" s="30">
        <f>ROUND(($D$8*C48),2)</f>
        <v>0</v>
      </c>
    </row>
    <row r="49" spans="1:4" ht="12.75" customHeight="1" x14ac:dyDescent="0.2">
      <c r="A49" s="12" t="s">
        <v>453</v>
      </c>
      <c r="B49" s="8" t="s">
        <v>489</v>
      </c>
      <c r="C49" s="35">
        <v>0</v>
      </c>
      <c r="D49" s="30">
        <f>ROUND(($D$8*C49),2)</f>
        <v>0</v>
      </c>
    </row>
    <row r="50" spans="1:4" ht="12.75" customHeight="1" x14ac:dyDescent="0.2">
      <c r="A50" s="100" t="s">
        <v>490</v>
      </c>
      <c r="B50" s="100"/>
      <c r="C50" s="34">
        <f>SUM(C45:C49)</f>
        <v>0</v>
      </c>
      <c r="D50" s="36">
        <f>SUM(D45:D49)</f>
        <v>0</v>
      </c>
    </row>
    <row r="51" spans="1:4" ht="12.75" customHeight="1" x14ac:dyDescent="0.2">
      <c r="A51" s="100" t="s">
        <v>491</v>
      </c>
      <c r="B51" s="100"/>
      <c r="C51" s="100"/>
      <c r="D51" s="100"/>
    </row>
    <row r="52" spans="1:4" ht="12.75" customHeight="1" x14ac:dyDescent="0.2">
      <c r="A52" s="12" t="s">
        <v>444</v>
      </c>
      <c r="B52" s="8" t="s">
        <v>492</v>
      </c>
      <c r="C52" s="35">
        <v>0</v>
      </c>
      <c r="D52" s="30">
        <f t="shared" ref="D52:D62" si="1">ROUND(($D$8*C52),2)</f>
        <v>0</v>
      </c>
    </row>
    <row r="53" spans="1:4" ht="12.75" customHeight="1" x14ac:dyDescent="0.2">
      <c r="A53" s="12" t="s">
        <v>446</v>
      </c>
      <c r="B53" s="8" t="s">
        <v>493</v>
      </c>
      <c r="C53" s="35">
        <v>0</v>
      </c>
      <c r="D53" s="30">
        <f t="shared" si="1"/>
        <v>0</v>
      </c>
    </row>
    <row r="54" spans="1:4" ht="12.75" customHeight="1" x14ac:dyDescent="0.2">
      <c r="A54" s="12" t="s">
        <v>450</v>
      </c>
      <c r="B54" s="8" t="s">
        <v>494</v>
      </c>
      <c r="C54" s="35">
        <v>0</v>
      </c>
      <c r="D54" s="30">
        <f t="shared" si="1"/>
        <v>0</v>
      </c>
    </row>
    <row r="55" spans="1:4" ht="12.75" customHeight="1" x14ac:dyDescent="0.2">
      <c r="A55" s="12" t="s">
        <v>451</v>
      </c>
      <c r="B55" s="8" t="s">
        <v>495</v>
      </c>
      <c r="C55" s="35">
        <v>0</v>
      </c>
      <c r="D55" s="30">
        <f t="shared" si="1"/>
        <v>0</v>
      </c>
    </row>
    <row r="56" spans="1:4" ht="12.75" customHeight="1" x14ac:dyDescent="0.2">
      <c r="A56" s="12" t="s">
        <v>453</v>
      </c>
      <c r="B56" s="8" t="s">
        <v>496</v>
      </c>
      <c r="C56" s="35">
        <v>0</v>
      </c>
      <c r="D56" s="30">
        <f t="shared" si="1"/>
        <v>0</v>
      </c>
    </row>
    <row r="57" spans="1:4" ht="12.75" customHeight="1" x14ac:dyDescent="0.2">
      <c r="A57" s="12" t="s">
        <v>454</v>
      </c>
      <c r="B57" s="8" t="s">
        <v>497</v>
      </c>
      <c r="C57" s="35">
        <v>0</v>
      </c>
      <c r="D57" s="30">
        <f t="shared" si="1"/>
        <v>0</v>
      </c>
    </row>
    <row r="58" spans="1:4" ht="12.75" customHeight="1" x14ac:dyDescent="0.2">
      <c r="A58" s="100" t="s">
        <v>498</v>
      </c>
      <c r="B58" s="100"/>
      <c r="C58" s="34">
        <f>SUM(C52:C57)</f>
        <v>0</v>
      </c>
      <c r="D58" s="36">
        <f>SUM(D52:D57)</f>
        <v>0</v>
      </c>
    </row>
    <row r="59" spans="1:4" ht="12.75" customHeight="1" x14ac:dyDescent="0.2">
      <c r="A59" s="12" t="s">
        <v>468</v>
      </c>
      <c r="B59" s="8" t="s">
        <v>499</v>
      </c>
      <c r="C59" s="35">
        <f>C32*C58</f>
        <v>0</v>
      </c>
      <c r="D59" s="30">
        <f t="shared" si="1"/>
        <v>0</v>
      </c>
    </row>
    <row r="60" spans="1:4" ht="12.75" customHeight="1" x14ac:dyDescent="0.2">
      <c r="A60" s="12" t="s">
        <v>470</v>
      </c>
      <c r="B60" s="8" t="s">
        <v>500</v>
      </c>
      <c r="C60" s="35">
        <f>C38*C58</f>
        <v>0</v>
      </c>
      <c r="D60" s="30">
        <f t="shared" si="1"/>
        <v>0</v>
      </c>
    </row>
    <row r="61" spans="1:4" ht="12.75" customHeight="1" x14ac:dyDescent="0.2">
      <c r="A61" s="12" t="s">
        <v>501</v>
      </c>
      <c r="B61" s="8" t="s">
        <v>502</v>
      </c>
      <c r="C61" s="35">
        <f>C43*C58</f>
        <v>0</v>
      </c>
      <c r="D61" s="30">
        <f t="shared" si="1"/>
        <v>0</v>
      </c>
    </row>
    <row r="62" spans="1:4" ht="12.75" customHeight="1" x14ac:dyDescent="0.2">
      <c r="A62" s="12" t="s">
        <v>503</v>
      </c>
      <c r="B62" s="8" t="s">
        <v>504</v>
      </c>
      <c r="C62" s="35">
        <f>C50*C58</f>
        <v>0</v>
      </c>
      <c r="D62" s="30">
        <f t="shared" si="1"/>
        <v>0</v>
      </c>
    </row>
    <row r="63" spans="1:4" ht="27.75" customHeight="1" x14ac:dyDescent="0.2">
      <c r="A63" s="100" t="s">
        <v>505</v>
      </c>
      <c r="B63" s="100"/>
      <c r="C63" s="34">
        <f>SUM(C58:C62)</f>
        <v>0</v>
      </c>
      <c r="D63" s="36">
        <f>SUM(D58:D62)</f>
        <v>0</v>
      </c>
    </row>
    <row r="64" spans="1:4" ht="12.75" customHeight="1" x14ac:dyDescent="0.2">
      <c r="A64" s="100" t="s">
        <v>506</v>
      </c>
      <c r="B64" s="100"/>
      <c r="C64" s="34">
        <f>C32+C38+C43+C50+C63</f>
        <v>0</v>
      </c>
      <c r="D64" s="36">
        <f>D32+D38+D43+D50+D63</f>
        <v>0</v>
      </c>
    </row>
    <row r="65" spans="1:7" ht="12.75" customHeight="1" x14ac:dyDescent="0.2">
      <c r="A65" s="100" t="s">
        <v>507</v>
      </c>
      <c r="B65" s="100"/>
      <c r="C65" s="100"/>
      <c r="D65" s="36">
        <f>D8+D16+D21+D64</f>
        <v>0</v>
      </c>
    </row>
    <row r="66" spans="1:7" ht="12.75" customHeight="1" x14ac:dyDescent="0.2">
      <c r="A66" s="100" t="s">
        <v>508</v>
      </c>
      <c r="B66" s="100"/>
      <c r="C66" s="100"/>
      <c r="D66" s="100"/>
    </row>
    <row r="67" spans="1:7" ht="12.75" customHeight="1" x14ac:dyDescent="0.2">
      <c r="A67" s="12" t="s">
        <v>444</v>
      </c>
      <c r="B67" s="8" t="s">
        <v>509</v>
      </c>
      <c r="C67" s="35">
        <v>0</v>
      </c>
      <c r="D67" s="30">
        <f>ROUND((D65*C67),2)</f>
        <v>0</v>
      </c>
    </row>
    <row r="68" spans="1:7" ht="12.75" customHeight="1" x14ac:dyDescent="0.2">
      <c r="A68" s="12" t="s">
        <v>446</v>
      </c>
      <c r="B68" s="11" t="s">
        <v>510</v>
      </c>
      <c r="C68" s="35">
        <v>0</v>
      </c>
      <c r="D68" s="30">
        <f>ROUND(((D65+D67)*C68),2)</f>
        <v>0</v>
      </c>
    </row>
    <row r="69" spans="1:7" ht="12.75" customHeight="1" x14ac:dyDescent="0.2">
      <c r="A69" s="100" t="s">
        <v>511</v>
      </c>
      <c r="B69" s="100"/>
      <c r="C69" s="100"/>
      <c r="D69" s="36">
        <f>SUM(D67:D68)</f>
        <v>0</v>
      </c>
    </row>
    <row r="70" spans="1:7" ht="12.75" customHeight="1" x14ac:dyDescent="0.2">
      <c r="A70" s="100" t="s">
        <v>512</v>
      </c>
      <c r="B70" s="100"/>
      <c r="C70" s="100"/>
      <c r="D70" s="36">
        <f>D8+D16+D21+D64+D69</f>
        <v>0</v>
      </c>
    </row>
    <row r="71" spans="1:7" ht="12.75" customHeight="1" x14ac:dyDescent="0.2">
      <c r="A71" s="7" t="s">
        <v>450</v>
      </c>
      <c r="B71" s="38" t="s">
        <v>513</v>
      </c>
      <c r="C71" s="93" t="s">
        <v>514</v>
      </c>
      <c r="D71" s="93"/>
    </row>
    <row r="72" spans="1:7" ht="12.75" customHeight="1" x14ac:dyDescent="0.25">
      <c r="A72" s="12" t="s">
        <v>515</v>
      </c>
      <c r="B72" s="11" t="s">
        <v>516</v>
      </c>
      <c r="C72" s="35">
        <v>0</v>
      </c>
      <c r="D72" s="50">
        <f>ROUND(($D$84*C72),2)</f>
        <v>0</v>
      </c>
      <c r="E72" s="39"/>
      <c r="F72" s="40"/>
      <c r="G72" s="40"/>
    </row>
    <row r="73" spans="1:7" ht="12.75" customHeight="1" x14ac:dyDescent="0.25">
      <c r="A73" s="12" t="s">
        <v>517</v>
      </c>
      <c r="B73" s="11" t="s">
        <v>518</v>
      </c>
      <c r="C73" s="35">
        <v>0</v>
      </c>
      <c r="D73" s="50">
        <f>ROUND(($D$84*C73),2)</f>
        <v>0</v>
      </c>
      <c r="E73" s="41"/>
      <c r="F73" s="40"/>
      <c r="G73" s="40"/>
    </row>
    <row r="74" spans="1:7" ht="12.75" customHeight="1" x14ac:dyDescent="0.25">
      <c r="A74" s="12" t="s">
        <v>519</v>
      </c>
      <c r="B74" s="11" t="s">
        <v>520</v>
      </c>
      <c r="C74" s="35">
        <v>0</v>
      </c>
      <c r="D74" s="50">
        <f>ROUND(($D$84*C74),2)</f>
        <v>0</v>
      </c>
      <c r="E74" s="40"/>
    </row>
    <row r="75" spans="1:7" ht="12.75" customHeight="1" x14ac:dyDescent="0.25">
      <c r="A75" s="100" t="s">
        <v>521</v>
      </c>
      <c r="B75" s="100"/>
      <c r="C75" s="34">
        <f>SUM(C72:C74)</f>
        <v>0</v>
      </c>
      <c r="D75" s="36">
        <f>SUM(D72:D74)</f>
        <v>0</v>
      </c>
      <c r="E75" s="42"/>
    </row>
    <row r="76" spans="1:7" ht="12.75" customHeight="1" x14ac:dyDescent="0.25">
      <c r="A76" s="100" t="s">
        <v>522</v>
      </c>
      <c r="B76" s="100"/>
      <c r="C76" s="100"/>
      <c r="D76" s="36">
        <f>D75+D69</f>
        <v>0</v>
      </c>
      <c r="E76" s="40"/>
    </row>
    <row r="77" spans="1:7" ht="12.75" customHeight="1" x14ac:dyDescent="0.25">
      <c r="A77" s="106" t="s">
        <v>523</v>
      </c>
      <c r="B77" s="107"/>
      <c r="C77" s="107"/>
      <c r="D77" s="108"/>
      <c r="E77" s="40"/>
    </row>
    <row r="78" spans="1:7" ht="12.75" customHeight="1" x14ac:dyDescent="0.25">
      <c r="A78" s="106" t="s">
        <v>524</v>
      </c>
      <c r="B78" s="107"/>
      <c r="C78" s="107"/>
      <c r="D78" s="108"/>
      <c r="E78" s="43"/>
      <c r="F78" s="40"/>
      <c r="G78" s="40"/>
    </row>
    <row r="79" spans="1:7" ht="12.75" customHeight="1" x14ac:dyDescent="0.2">
      <c r="A79" s="106" t="s">
        <v>525</v>
      </c>
      <c r="B79" s="107"/>
      <c r="C79" s="107"/>
      <c r="D79" s="108"/>
    </row>
    <row r="80" spans="1:7" ht="12.75" customHeight="1" x14ac:dyDescent="0.2">
      <c r="A80" s="106" t="s">
        <v>526</v>
      </c>
      <c r="B80" s="107"/>
      <c r="C80" s="107"/>
      <c r="D80" s="108"/>
    </row>
    <row r="81" spans="1:5" ht="12.75" customHeight="1" x14ac:dyDescent="0.2">
      <c r="A81" s="106" t="s">
        <v>527</v>
      </c>
      <c r="B81" s="107"/>
      <c r="C81" s="107"/>
      <c r="D81" s="108"/>
      <c r="E81" s="44"/>
    </row>
    <row r="82" spans="1:5" ht="12.75" customHeight="1" x14ac:dyDescent="0.2">
      <c r="A82" s="106" t="s">
        <v>528</v>
      </c>
      <c r="B82" s="107"/>
      <c r="C82" s="107"/>
      <c r="D82" s="108"/>
    </row>
    <row r="83" spans="1:5" ht="12.75" customHeight="1" x14ac:dyDescent="0.2">
      <c r="A83" s="106" t="s">
        <v>529</v>
      </c>
      <c r="B83" s="107"/>
      <c r="C83" s="107"/>
      <c r="D83" s="108"/>
    </row>
    <row r="84" spans="1:5" ht="12.75" customHeight="1" x14ac:dyDescent="0.2">
      <c r="A84" s="100" t="s">
        <v>530</v>
      </c>
      <c r="B84" s="100"/>
      <c r="C84" s="100"/>
      <c r="D84" s="71">
        <f>ROUND((D65+D69)/(1-C75),2)</f>
        <v>0</v>
      </c>
      <c r="E84" s="46"/>
    </row>
    <row r="85" spans="1:5" ht="12.75" customHeight="1" x14ac:dyDescent="0.2">
      <c r="A85" s="100" t="s">
        <v>531</v>
      </c>
      <c r="B85" s="100"/>
      <c r="C85" s="100"/>
      <c r="D85" s="72" t="e">
        <f>ROUND(D76/D65*100,2)</f>
        <v>#DIV/0!</v>
      </c>
      <c r="E85" s="46"/>
    </row>
  </sheetData>
  <mergeCells count="37">
    <mergeCell ref="A85:C85"/>
    <mergeCell ref="A79:D79"/>
    <mergeCell ref="A80:D80"/>
    <mergeCell ref="A81:D81"/>
    <mergeCell ref="A82:D82"/>
    <mergeCell ref="A83:D83"/>
    <mergeCell ref="A84:C84"/>
    <mergeCell ref="A78:D78"/>
    <mergeCell ref="A58:B58"/>
    <mergeCell ref="A63:B63"/>
    <mergeCell ref="A64:B64"/>
    <mergeCell ref="A65:C65"/>
    <mergeCell ref="A66:D66"/>
    <mergeCell ref="A69:C69"/>
    <mergeCell ref="A70:C70"/>
    <mergeCell ref="C71:D71"/>
    <mergeCell ref="A75:B75"/>
    <mergeCell ref="A76:C76"/>
    <mergeCell ref="A77:D77"/>
    <mergeCell ref="A51:D51"/>
    <mergeCell ref="A17:D17"/>
    <mergeCell ref="A21:C21"/>
    <mergeCell ref="A22:D22"/>
    <mergeCell ref="A23:D23"/>
    <mergeCell ref="A32:B32"/>
    <mergeCell ref="A33:D33"/>
    <mergeCell ref="A38:B38"/>
    <mergeCell ref="A39:D39"/>
    <mergeCell ref="A43:B43"/>
    <mergeCell ref="A44:D44"/>
    <mergeCell ref="A50:B50"/>
    <mergeCell ref="A16:C16"/>
    <mergeCell ref="A2:D2"/>
    <mergeCell ref="A3:D3"/>
    <mergeCell ref="A5:D5"/>
    <mergeCell ref="A8:C8"/>
    <mergeCell ref="A9:D9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85"/>
  <sheetViews>
    <sheetView topLeftCell="A70" workbookViewId="0">
      <selection activeCell="C73" sqref="C73"/>
    </sheetView>
  </sheetViews>
  <sheetFormatPr defaultRowHeight="12.75" x14ac:dyDescent="0.2"/>
  <cols>
    <col min="1" max="1" width="6.5" style="23" customWidth="1"/>
    <col min="2" max="2" width="58" style="20" customWidth="1"/>
    <col min="3" max="3" width="12.5" style="48" customWidth="1"/>
    <col min="4" max="4" width="14.6640625" style="20" customWidth="1"/>
    <col min="5" max="5" width="14.33203125" style="20" bestFit="1" customWidth="1"/>
    <col min="6" max="6" width="16.83203125" style="20" customWidth="1"/>
    <col min="7" max="7" width="17.6640625" style="20" customWidth="1"/>
    <col min="8" max="16384" width="9.33203125" style="20"/>
  </cols>
  <sheetData>
    <row r="2" spans="1:4" ht="30.75" customHeight="1" x14ac:dyDescent="0.2">
      <c r="A2" s="101" t="s">
        <v>439</v>
      </c>
      <c r="B2" s="97"/>
      <c r="C2" s="97"/>
      <c r="D2" s="97"/>
    </row>
    <row r="3" spans="1:4" ht="12.75" customHeight="1" x14ac:dyDescent="0.2">
      <c r="A3" s="104" t="s">
        <v>690</v>
      </c>
      <c r="B3" s="105"/>
      <c r="C3" s="105"/>
      <c r="D3" s="105"/>
    </row>
    <row r="4" spans="1:4" ht="12.75" customHeight="1" x14ac:dyDescent="0.2">
      <c r="A4" s="7" t="s">
        <v>16</v>
      </c>
      <c r="B4" s="7" t="s">
        <v>17</v>
      </c>
      <c r="C4" s="34" t="s">
        <v>441</v>
      </c>
      <c r="D4" s="12" t="s">
        <v>442</v>
      </c>
    </row>
    <row r="5" spans="1:4" ht="12.75" customHeight="1" x14ac:dyDescent="0.2">
      <c r="A5" s="100" t="s">
        <v>443</v>
      </c>
      <c r="B5" s="100"/>
      <c r="C5" s="100"/>
      <c r="D5" s="100"/>
    </row>
    <row r="6" spans="1:4" ht="12.75" customHeight="1" x14ac:dyDescent="0.2">
      <c r="A6" s="12" t="s">
        <v>444</v>
      </c>
      <c r="B6" s="11" t="s">
        <v>691</v>
      </c>
      <c r="C6" s="35" t="s">
        <v>445</v>
      </c>
      <c r="D6" s="30">
        <v>0</v>
      </c>
    </row>
    <row r="7" spans="1:4" ht="27.75" customHeight="1" x14ac:dyDescent="0.2">
      <c r="A7" s="12" t="s">
        <v>446</v>
      </c>
      <c r="B7" s="11" t="s">
        <v>763</v>
      </c>
      <c r="C7" s="35">
        <v>0</v>
      </c>
      <c r="D7" s="30">
        <f>ROUND((D6*C7),2)</f>
        <v>0</v>
      </c>
    </row>
    <row r="8" spans="1:4" ht="12.75" customHeight="1" x14ac:dyDescent="0.2">
      <c r="A8" s="100" t="s">
        <v>447</v>
      </c>
      <c r="B8" s="100"/>
      <c r="C8" s="100"/>
      <c r="D8" s="36">
        <f>SUM(D6:D7)</f>
        <v>0</v>
      </c>
    </row>
    <row r="9" spans="1:4" ht="12.75" customHeight="1" x14ac:dyDescent="0.2">
      <c r="A9" s="100" t="s">
        <v>448</v>
      </c>
      <c r="B9" s="100"/>
      <c r="C9" s="100"/>
      <c r="D9" s="100"/>
    </row>
    <row r="10" spans="1:4" ht="12.75" customHeight="1" x14ac:dyDescent="0.2">
      <c r="A10" s="12" t="s">
        <v>444</v>
      </c>
      <c r="B10" s="11" t="s">
        <v>532</v>
      </c>
      <c r="C10" s="37">
        <v>0</v>
      </c>
      <c r="D10" s="30">
        <f>ROUND((C10*22),2)</f>
        <v>0</v>
      </c>
    </row>
    <row r="11" spans="1:4" ht="12.75" customHeight="1" x14ac:dyDescent="0.2">
      <c r="A11" s="12" t="s">
        <v>446</v>
      </c>
      <c r="B11" s="8" t="s">
        <v>449</v>
      </c>
      <c r="C11" s="35">
        <v>0</v>
      </c>
      <c r="D11" s="30">
        <f>ROUND((-D6*C11),2)</f>
        <v>0</v>
      </c>
    </row>
    <row r="12" spans="1:4" ht="12.75" customHeight="1" x14ac:dyDescent="0.2">
      <c r="A12" s="12" t="s">
        <v>450</v>
      </c>
      <c r="B12" s="11" t="s">
        <v>537</v>
      </c>
      <c r="C12" s="49">
        <v>0</v>
      </c>
      <c r="D12" s="30">
        <f>ROUND((C12*22),2)</f>
        <v>0</v>
      </c>
    </row>
    <row r="13" spans="1:4" ht="25.5" customHeight="1" x14ac:dyDescent="0.2">
      <c r="A13" s="12" t="s">
        <v>451</v>
      </c>
      <c r="B13" s="11" t="s">
        <v>692</v>
      </c>
      <c r="C13" s="35" t="s">
        <v>452</v>
      </c>
      <c r="D13" s="30">
        <v>0</v>
      </c>
    </row>
    <row r="14" spans="1:4" ht="12.75" customHeight="1" x14ac:dyDescent="0.2">
      <c r="A14" s="12" t="s">
        <v>453</v>
      </c>
      <c r="B14" s="11" t="s">
        <v>693</v>
      </c>
      <c r="C14" s="35" t="s">
        <v>452</v>
      </c>
      <c r="D14" s="30">
        <v>0</v>
      </c>
    </row>
    <row r="15" spans="1:4" ht="25.5" customHeight="1" x14ac:dyDescent="0.2">
      <c r="A15" s="12" t="s">
        <v>454</v>
      </c>
      <c r="B15" s="11" t="s">
        <v>694</v>
      </c>
      <c r="C15" s="35" t="s">
        <v>452</v>
      </c>
      <c r="D15" s="30">
        <v>0</v>
      </c>
    </row>
    <row r="16" spans="1:4" ht="12.75" customHeight="1" x14ac:dyDescent="0.2">
      <c r="A16" s="100" t="s">
        <v>455</v>
      </c>
      <c r="B16" s="100"/>
      <c r="C16" s="100"/>
      <c r="D16" s="36">
        <f>SUM(D10:D15)</f>
        <v>0</v>
      </c>
    </row>
    <row r="17" spans="1:4" ht="12.75" customHeight="1" x14ac:dyDescent="0.2">
      <c r="A17" s="100" t="s">
        <v>456</v>
      </c>
      <c r="B17" s="100"/>
      <c r="C17" s="100"/>
      <c r="D17" s="100"/>
    </row>
    <row r="18" spans="1:4" ht="12.75" customHeight="1" x14ac:dyDescent="0.2">
      <c r="A18" s="12" t="s">
        <v>444</v>
      </c>
      <c r="B18" s="11" t="s">
        <v>457</v>
      </c>
      <c r="C18" s="35" t="s">
        <v>452</v>
      </c>
      <c r="D18" s="30">
        <f>Unif!H10</f>
        <v>0</v>
      </c>
    </row>
    <row r="19" spans="1:4" ht="12.75" customHeight="1" x14ac:dyDescent="0.2">
      <c r="A19" s="12" t="s">
        <v>446</v>
      </c>
      <c r="B19" s="8" t="s">
        <v>458</v>
      </c>
      <c r="C19" s="35" t="s">
        <v>452</v>
      </c>
      <c r="D19" s="30">
        <f>EPIs!G12</f>
        <v>0</v>
      </c>
    </row>
    <row r="20" spans="1:4" ht="12.75" customHeight="1" x14ac:dyDescent="0.2">
      <c r="A20" s="12" t="s">
        <v>450</v>
      </c>
      <c r="B20" s="11" t="s">
        <v>547</v>
      </c>
      <c r="C20" s="35" t="s">
        <v>452</v>
      </c>
      <c r="D20" s="30">
        <f>'pçs mat eq'!F116</f>
        <v>0</v>
      </c>
    </row>
    <row r="21" spans="1:4" ht="12.75" customHeight="1" x14ac:dyDescent="0.2">
      <c r="A21" s="100" t="s">
        <v>459</v>
      </c>
      <c r="B21" s="100"/>
      <c r="C21" s="100"/>
      <c r="D21" s="36">
        <f>SUM(D18:D20)</f>
        <v>0</v>
      </c>
    </row>
    <row r="22" spans="1:4" ht="12.75" customHeight="1" x14ac:dyDescent="0.2">
      <c r="A22" s="100" t="s">
        <v>460</v>
      </c>
      <c r="B22" s="100"/>
      <c r="C22" s="100"/>
      <c r="D22" s="100"/>
    </row>
    <row r="23" spans="1:4" ht="12.75" customHeight="1" x14ac:dyDescent="0.2">
      <c r="A23" s="100" t="s">
        <v>461</v>
      </c>
      <c r="B23" s="100"/>
      <c r="C23" s="100"/>
      <c r="D23" s="100"/>
    </row>
    <row r="24" spans="1:4" ht="12.75" customHeight="1" x14ac:dyDescent="0.2">
      <c r="A24" s="12" t="s">
        <v>444</v>
      </c>
      <c r="B24" s="11" t="s">
        <v>462</v>
      </c>
      <c r="C24" s="35">
        <v>0</v>
      </c>
      <c r="D24" s="30">
        <f>ROUND(($D$8*C24),2)</f>
        <v>0</v>
      </c>
    </row>
    <row r="25" spans="1:4" ht="12.75" customHeight="1" x14ac:dyDescent="0.2">
      <c r="A25" s="12" t="s">
        <v>446</v>
      </c>
      <c r="B25" s="11" t="s">
        <v>463</v>
      </c>
      <c r="C25" s="35">
        <v>0</v>
      </c>
      <c r="D25" s="30">
        <f t="shared" ref="D25:D31" si="0">ROUND(($D$8*C25),2)</f>
        <v>0</v>
      </c>
    </row>
    <row r="26" spans="1:4" ht="12.75" customHeight="1" x14ac:dyDescent="0.2">
      <c r="A26" s="12" t="s">
        <v>450</v>
      </c>
      <c r="B26" s="11" t="s">
        <v>464</v>
      </c>
      <c r="C26" s="35">
        <v>0</v>
      </c>
      <c r="D26" s="30">
        <f t="shared" si="0"/>
        <v>0</v>
      </c>
    </row>
    <row r="27" spans="1:4" ht="12.75" customHeight="1" x14ac:dyDescent="0.2">
      <c r="A27" s="12" t="s">
        <v>451</v>
      </c>
      <c r="B27" s="11" t="s">
        <v>465</v>
      </c>
      <c r="C27" s="35">
        <v>0</v>
      </c>
      <c r="D27" s="30">
        <f t="shared" si="0"/>
        <v>0</v>
      </c>
    </row>
    <row r="28" spans="1:4" ht="12.75" customHeight="1" x14ac:dyDescent="0.2">
      <c r="A28" s="12" t="s">
        <v>453</v>
      </c>
      <c r="B28" s="8" t="s">
        <v>466</v>
      </c>
      <c r="C28" s="35">
        <v>0</v>
      </c>
      <c r="D28" s="30">
        <f t="shared" si="0"/>
        <v>0</v>
      </c>
    </row>
    <row r="29" spans="1:4" ht="12.75" customHeight="1" x14ac:dyDescent="0.2">
      <c r="A29" s="12" t="s">
        <v>454</v>
      </c>
      <c r="B29" s="11" t="s">
        <v>467</v>
      </c>
      <c r="C29" s="35">
        <v>0</v>
      </c>
      <c r="D29" s="30">
        <f t="shared" si="0"/>
        <v>0</v>
      </c>
    </row>
    <row r="30" spans="1:4" ht="12.75" customHeight="1" x14ac:dyDescent="0.2">
      <c r="A30" s="12" t="s">
        <v>468</v>
      </c>
      <c r="B30" s="11" t="s">
        <v>469</v>
      </c>
      <c r="C30" s="35">
        <v>0</v>
      </c>
      <c r="D30" s="30">
        <f t="shared" si="0"/>
        <v>0</v>
      </c>
    </row>
    <row r="31" spans="1:4" ht="12.75" customHeight="1" x14ac:dyDescent="0.2">
      <c r="A31" s="12" t="s">
        <v>470</v>
      </c>
      <c r="B31" s="11" t="s">
        <v>471</v>
      </c>
      <c r="C31" s="35">
        <v>0</v>
      </c>
      <c r="D31" s="30">
        <f t="shared" si="0"/>
        <v>0</v>
      </c>
    </row>
    <row r="32" spans="1:4" ht="12.75" customHeight="1" x14ac:dyDescent="0.2">
      <c r="A32" s="100" t="s">
        <v>472</v>
      </c>
      <c r="B32" s="100"/>
      <c r="C32" s="34">
        <f>SUM(C24:C31)</f>
        <v>0</v>
      </c>
      <c r="D32" s="36">
        <f>SUM(D24:D31)</f>
        <v>0</v>
      </c>
    </row>
    <row r="33" spans="1:4" ht="12.75" customHeight="1" x14ac:dyDescent="0.2">
      <c r="A33" s="100" t="s">
        <v>473</v>
      </c>
      <c r="B33" s="100"/>
      <c r="C33" s="100"/>
      <c r="D33" s="100"/>
    </row>
    <row r="34" spans="1:4" ht="12.75" customHeight="1" x14ac:dyDescent="0.2">
      <c r="A34" s="12" t="s">
        <v>444</v>
      </c>
      <c r="B34" s="8" t="s">
        <v>474</v>
      </c>
      <c r="C34" s="35">
        <v>0</v>
      </c>
      <c r="D34" s="30">
        <f>ROUND(($D$8*C34),2)</f>
        <v>0</v>
      </c>
    </row>
    <row r="35" spans="1:4" ht="12.75" customHeight="1" x14ac:dyDescent="0.2">
      <c r="A35" s="12" t="s">
        <v>446</v>
      </c>
      <c r="B35" s="8" t="s">
        <v>475</v>
      </c>
      <c r="C35" s="35">
        <v>0</v>
      </c>
      <c r="D35" s="30">
        <f>ROUND(($D$8*C35),2)</f>
        <v>0</v>
      </c>
    </row>
    <row r="36" spans="1:4" ht="12.75" customHeight="1" x14ac:dyDescent="0.2">
      <c r="A36" s="12" t="s">
        <v>450</v>
      </c>
      <c r="B36" s="8" t="s">
        <v>476</v>
      </c>
      <c r="C36" s="35">
        <v>0</v>
      </c>
      <c r="D36" s="30">
        <f>ROUND(($D$8*C36),2)</f>
        <v>0</v>
      </c>
    </row>
    <row r="37" spans="1:4" ht="12.75" customHeight="1" x14ac:dyDescent="0.2">
      <c r="A37" s="12" t="s">
        <v>451</v>
      </c>
      <c r="B37" s="8" t="s">
        <v>477</v>
      </c>
      <c r="C37" s="35">
        <v>0</v>
      </c>
      <c r="D37" s="30">
        <f>ROUND(($D$8*C37),2)</f>
        <v>0</v>
      </c>
    </row>
    <row r="38" spans="1:4" ht="12.75" customHeight="1" x14ac:dyDescent="0.2">
      <c r="A38" s="100" t="s">
        <v>478</v>
      </c>
      <c r="B38" s="100"/>
      <c r="C38" s="34">
        <f>SUM(C34:C37)</f>
        <v>0</v>
      </c>
      <c r="D38" s="36">
        <f>SUM(D34:D37)</f>
        <v>0</v>
      </c>
    </row>
    <row r="39" spans="1:4" ht="12.75" customHeight="1" x14ac:dyDescent="0.2">
      <c r="A39" s="100" t="s">
        <v>479</v>
      </c>
      <c r="B39" s="100"/>
      <c r="C39" s="100"/>
      <c r="D39" s="100"/>
    </row>
    <row r="40" spans="1:4" ht="12.75" customHeight="1" x14ac:dyDescent="0.2">
      <c r="A40" s="12" t="s">
        <v>444</v>
      </c>
      <c r="B40" s="8" t="s">
        <v>480</v>
      </c>
      <c r="C40" s="35">
        <v>0</v>
      </c>
      <c r="D40" s="30">
        <f>ROUND(($D$8*C40),2)</f>
        <v>0</v>
      </c>
    </row>
    <row r="41" spans="1:4" ht="12.75" customHeight="1" x14ac:dyDescent="0.2">
      <c r="A41" s="12" t="s">
        <v>446</v>
      </c>
      <c r="B41" s="8" t="s">
        <v>481</v>
      </c>
      <c r="C41" s="35">
        <v>0</v>
      </c>
      <c r="D41" s="30">
        <f>ROUND(($D$8*C41),2)</f>
        <v>0</v>
      </c>
    </row>
    <row r="42" spans="1:4" ht="12.75" customHeight="1" x14ac:dyDescent="0.2">
      <c r="A42" s="12" t="s">
        <v>450</v>
      </c>
      <c r="B42" s="8" t="s">
        <v>482</v>
      </c>
      <c r="C42" s="35">
        <v>0</v>
      </c>
      <c r="D42" s="30">
        <f>ROUND(($D$8*C42),2)</f>
        <v>0</v>
      </c>
    </row>
    <row r="43" spans="1:4" ht="12.75" customHeight="1" x14ac:dyDescent="0.2">
      <c r="A43" s="100" t="s">
        <v>483</v>
      </c>
      <c r="B43" s="100"/>
      <c r="C43" s="34">
        <f>SUM(C40:C42)</f>
        <v>0</v>
      </c>
      <c r="D43" s="36">
        <f>SUM(D40:D42)</f>
        <v>0</v>
      </c>
    </row>
    <row r="44" spans="1:4" ht="12.75" customHeight="1" x14ac:dyDescent="0.2">
      <c r="A44" s="100" t="s">
        <v>484</v>
      </c>
      <c r="B44" s="100"/>
      <c r="C44" s="100"/>
      <c r="D44" s="100"/>
    </row>
    <row r="45" spans="1:4" ht="12.75" customHeight="1" x14ac:dyDescent="0.2">
      <c r="A45" s="12" t="s">
        <v>444</v>
      </c>
      <c r="B45" s="8" t="s">
        <v>485</v>
      </c>
      <c r="C45" s="35">
        <v>0</v>
      </c>
      <c r="D45" s="30">
        <f>ROUND(($D$8*C45),2)</f>
        <v>0</v>
      </c>
    </row>
    <row r="46" spans="1:4" ht="27" customHeight="1" x14ac:dyDescent="0.2">
      <c r="A46" s="12" t="s">
        <v>446</v>
      </c>
      <c r="B46" s="8" t="s">
        <v>486</v>
      </c>
      <c r="C46" s="35">
        <v>0</v>
      </c>
      <c r="D46" s="30">
        <f>ROUND(($D$8*C46),2)</f>
        <v>0</v>
      </c>
    </row>
    <row r="47" spans="1:4" ht="12.75" customHeight="1" x14ac:dyDescent="0.2">
      <c r="A47" s="12" t="s">
        <v>450</v>
      </c>
      <c r="B47" s="8" t="s">
        <v>487</v>
      </c>
      <c r="C47" s="35">
        <v>0</v>
      </c>
      <c r="D47" s="30">
        <f>ROUND(($D$8*C47),2)</f>
        <v>0</v>
      </c>
    </row>
    <row r="48" spans="1:4" ht="12.75" customHeight="1" x14ac:dyDescent="0.2">
      <c r="A48" s="12" t="s">
        <v>451</v>
      </c>
      <c r="B48" s="8" t="s">
        <v>488</v>
      </c>
      <c r="C48" s="35">
        <v>0</v>
      </c>
      <c r="D48" s="30">
        <f>ROUND(($D$8*C48),2)</f>
        <v>0</v>
      </c>
    </row>
    <row r="49" spans="1:4" ht="12.75" customHeight="1" x14ac:dyDescent="0.2">
      <c r="A49" s="12" t="s">
        <v>453</v>
      </c>
      <c r="B49" s="8" t="s">
        <v>489</v>
      </c>
      <c r="C49" s="35">
        <v>0</v>
      </c>
      <c r="D49" s="30">
        <f>ROUND(($D$8*C49),2)</f>
        <v>0</v>
      </c>
    </row>
    <row r="50" spans="1:4" ht="12.75" customHeight="1" x14ac:dyDescent="0.2">
      <c r="A50" s="100" t="s">
        <v>490</v>
      </c>
      <c r="B50" s="100"/>
      <c r="C50" s="34">
        <f>SUM(C45:C49)</f>
        <v>0</v>
      </c>
      <c r="D50" s="36">
        <f>SUM(D45:D49)</f>
        <v>0</v>
      </c>
    </row>
    <row r="51" spans="1:4" ht="12.75" customHeight="1" x14ac:dyDescent="0.2">
      <c r="A51" s="100" t="s">
        <v>491</v>
      </c>
      <c r="B51" s="100"/>
      <c r="C51" s="100"/>
      <c r="D51" s="100"/>
    </row>
    <row r="52" spans="1:4" ht="12.75" customHeight="1" x14ac:dyDescent="0.2">
      <c r="A52" s="12" t="s">
        <v>444</v>
      </c>
      <c r="B52" s="8" t="s">
        <v>492</v>
      </c>
      <c r="C52" s="35">
        <v>0</v>
      </c>
      <c r="D52" s="30">
        <f t="shared" ref="D52:D62" si="1">ROUND(($D$8*C52),2)</f>
        <v>0</v>
      </c>
    </row>
    <row r="53" spans="1:4" ht="12.75" customHeight="1" x14ac:dyDescent="0.2">
      <c r="A53" s="12" t="s">
        <v>446</v>
      </c>
      <c r="B53" s="8" t="s">
        <v>493</v>
      </c>
      <c r="C53" s="35">
        <v>0</v>
      </c>
      <c r="D53" s="30">
        <f t="shared" si="1"/>
        <v>0</v>
      </c>
    </row>
    <row r="54" spans="1:4" ht="12.75" customHeight="1" x14ac:dyDescent="0.2">
      <c r="A54" s="12" t="s">
        <v>450</v>
      </c>
      <c r="B54" s="8" t="s">
        <v>494</v>
      </c>
      <c r="C54" s="35">
        <v>0</v>
      </c>
      <c r="D54" s="30">
        <f t="shared" si="1"/>
        <v>0</v>
      </c>
    </row>
    <row r="55" spans="1:4" ht="12.75" customHeight="1" x14ac:dyDescent="0.2">
      <c r="A55" s="12" t="s">
        <v>451</v>
      </c>
      <c r="B55" s="8" t="s">
        <v>495</v>
      </c>
      <c r="C55" s="35">
        <v>0</v>
      </c>
      <c r="D55" s="30">
        <f t="shared" si="1"/>
        <v>0</v>
      </c>
    </row>
    <row r="56" spans="1:4" ht="12.75" customHeight="1" x14ac:dyDescent="0.2">
      <c r="A56" s="12" t="s">
        <v>453</v>
      </c>
      <c r="B56" s="8" t="s">
        <v>496</v>
      </c>
      <c r="C56" s="35">
        <v>0</v>
      </c>
      <c r="D56" s="30">
        <f t="shared" si="1"/>
        <v>0</v>
      </c>
    </row>
    <row r="57" spans="1:4" ht="12.75" customHeight="1" x14ac:dyDescent="0.2">
      <c r="A57" s="12" t="s">
        <v>454</v>
      </c>
      <c r="B57" s="8" t="s">
        <v>497</v>
      </c>
      <c r="C57" s="35">
        <v>0</v>
      </c>
      <c r="D57" s="30">
        <f t="shared" si="1"/>
        <v>0</v>
      </c>
    </row>
    <row r="58" spans="1:4" ht="12.75" customHeight="1" x14ac:dyDescent="0.2">
      <c r="A58" s="100" t="s">
        <v>498</v>
      </c>
      <c r="B58" s="100"/>
      <c r="C58" s="34">
        <f>SUM(C52:C57)</f>
        <v>0</v>
      </c>
      <c r="D58" s="36">
        <f>SUM(D52:D57)</f>
        <v>0</v>
      </c>
    </row>
    <row r="59" spans="1:4" ht="12.75" customHeight="1" x14ac:dyDescent="0.2">
      <c r="A59" s="12" t="s">
        <v>468</v>
      </c>
      <c r="B59" s="8" t="s">
        <v>499</v>
      </c>
      <c r="C59" s="35">
        <f>C32*C58</f>
        <v>0</v>
      </c>
      <c r="D59" s="30">
        <f t="shared" si="1"/>
        <v>0</v>
      </c>
    </row>
    <row r="60" spans="1:4" ht="12.75" customHeight="1" x14ac:dyDescent="0.2">
      <c r="A60" s="12" t="s">
        <v>470</v>
      </c>
      <c r="B60" s="8" t="s">
        <v>500</v>
      </c>
      <c r="C60" s="35">
        <f>C38*C58</f>
        <v>0</v>
      </c>
      <c r="D60" s="30">
        <f t="shared" si="1"/>
        <v>0</v>
      </c>
    </row>
    <row r="61" spans="1:4" ht="12.75" customHeight="1" x14ac:dyDescent="0.2">
      <c r="A61" s="12" t="s">
        <v>501</v>
      </c>
      <c r="B61" s="8" t="s">
        <v>502</v>
      </c>
      <c r="C61" s="35">
        <f>C43*C58</f>
        <v>0</v>
      </c>
      <c r="D61" s="30">
        <f t="shared" si="1"/>
        <v>0</v>
      </c>
    </row>
    <row r="62" spans="1:4" ht="12.75" customHeight="1" x14ac:dyDescent="0.2">
      <c r="A62" s="12" t="s">
        <v>503</v>
      </c>
      <c r="B62" s="8" t="s">
        <v>504</v>
      </c>
      <c r="C62" s="35">
        <f>C50*C58</f>
        <v>0</v>
      </c>
      <c r="D62" s="30">
        <f t="shared" si="1"/>
        <v>0</v>
      </c>
    </row>
    <row r="63" spans="1:4" ht="27.75" customHeight="1" x14ac:dyDescent="0.2">
      <c r="A63" s="100" t="s">
        <v>505</v>
      </c>
      <c r="B63" s="100"/>
      <c r="C63" s="34">
        <f>SUM(C58:C62)</f>
        <v>0</v>
      </c>
      <c r="D63" s="36">
        <f>SUM(D58:D62)</f>
        <v>0</v>
      </c>
    </row>
    <row r="64" spans="1:4" ht="12.75" customHeight="1" x14ac:dyDescent="0.2">
      <c r="A64" s="100" t="s">
        <v>506</v>
      </c>
      <c r="B64" s="100"/>
      <c r="C64" s="34">
        <f>C32+C38+C43+C50+C63</f>
        <v>0</v>
      </c>
      <c r="D64" s="36">
        <f>D32+D38+D43+D50+D63</f>
        <v>0</v>
      </c>
    </row>
    <row r="65" spans="1:7" ht="12.75" customHeight="1" x14ac:dyDescent="0.2">
      <c r="A65" s="100" t="s">
        <v>507</v>
      </c>
      <c r="B65" s="100"/>
      <c r="C65" s="100"/>
      <c r="D65" s="36">
        <f>D8+D16+D21+D64</f>
        <v>0</v>
      </c>
    </row>
    <row r="66" spans="1:7" ht="12.75" customHeight="1" x14ac:dyDescent="0.2">
      <c r="A66" s="100" t="s">
        <v>508</v>
      </c>
      <c r="B66" s="100"/>
      <c r="C66" s="100"/>
      <c r="D66" s="100"/>
    </row>
    <row r="67" spans="1:7" ht="12.75" customHeight="1" x14ac:dyDescent="0.2">
      <c r="A67" s="12" t="s">
        <v>444</v>
      </c>
      <c r="B67" s="8" t="s">
        <v>509</v>
      </c>
      <c r="C67" s="35">
        <v>0</v>
      </c>
      <c r="D67" s="30">
        <f>ROUND((D65*C67),2)</f>
        <v>0</v>
      </c>
    </row>
    <row r="68" spans="1:7" ht="12.75" customHeight="1" x14ac:dyDescent="0.2">
      <c r="A68" s="12" t="s">
        <v>446</v>
      </c>
      <c r="B68" s="11" t="s">
        <v>510</v>
      </c>
      <c r="C68" s="35">
        <v>0</v>
      </c>
      <c r="D68" s="30">
        <f>ROUND(((D65+D67)*C68),2)</f>
        <v>0</v>
      </c>
    </row>
    <row r="69" spans="1:7" ht="12.75" customHeight="1" x14ac:dyDescent="0.2">
      <c r="A69" s="100" t="s">
        <v>511</v>
      </c>
      <c r="B69" s="100"/>
      <c r="C69" s="100"/>
      <c r="D69" s="36">
        <f>SUM(D67:D68)</f>
        <v>0</v>
      </c>
    </row>
    <row r="70" spans="1:7" ht="12.75" customHeight="1" x14ac:dyDescent="0.2">
      <c r="A70" s="100" t="s">
        <v>512</v>
      </c>
      <c r="B70" s="100"/>
      <c r="C70" s="100"/>
      <c r="D70" s="36">
        <f>D8+D16+D21+D64+D69</f>
        <v>0</v>
      </c>
    </row>
    <row r="71" spans="1:7" ht="12.75" customHeight="1" x14ac:dyDescent="0.2">
      <c r="A71" s="7" t="s">
        <v>450</v>
      </c>
      <c r="B71" s="38" t="s">
        <v>513</v>
      </c>
      <c r="C71" s="93" t="s">
        <v>514</v>
      </c>
      <c r="D71" s="93"/>
    </row>
    <row r="72" spans="1:7" ht="12.75" customHeight="1" x14ac:dyDescent="0.25">
      <c r="A72" s="12" t="s">
        <v>515</v>
      </c>
      <c r="B72" s="11" t="s">
        <v>516</v>
      </c>
      <c r="C72" s="35">
        <v>0</v>
      </c>
      <c r="D72" s="50">
        <f>ROUND(($D$84*C72),2)</f>
        <v>0</v>
      </c>
      <c r="E72" s="39"/>
      <c r="F72" s="40"/>
      <c r="G72" s="40"/>
    </row>
    <row r="73" spans="1:7" ht="12.75" customHeight="1" x14ac:dyDescent="0.25">
      <c r="A73" s="12" t="s">
        <v>517</v>
      </c>
      <c r="B73" s="11" t="s">
        <v>518</v>
      </c>
      <c r="C73" s="35">
        <v>0</v>
      </c>
      <c r="D73" s="50">
        <f>ROUND(($D$84*C73),2)</f>
        <v>0</v>
      </c>
      <c r="E73" s="41"/>
      <c r="F73" s="40"/>
      <c r="G73" s="40"/>
    </row>
    <row r="74" spans="1:7" ht="12.75" customHeight="1" x14ac:dyDescent="0.25">
      <c r="A74" s="12" t="s">
        <v>519</v>
      </c>
      <c r="B74" s="11" t="s">
        <v>520</v>
      </c>
      <c r="C74" s="35">
        <v>0</v>
      </c>
      <c r="D74" s="50">
        <f>ROUND(($D$84*C74),2)</f>
        <v>0</v>
      </c>
      <c r="E74" s="40"/>
    </row>
    <row r="75" spans="1:7" ht="12.75" customHeight="1" x14ac:dyDescent="0.25">
      <c r="A75" s="100" t="s">
        <v>521</v>
      </c>
      <c r="B75" s="100"/>
      <c r="C75" s="34">
        <f>SUM(C72:C74)</f>
        <v>0</v>
      </c>
      <c r="D75" s="36">
        <f>SUM(D72:D74)</f>
        <v>0</v>
      </c>
      <c r="E75" s="42"/>
    </row>
    <row r="76" spans="1:7" ht="12.75" customHeight="1" x14ac:dyDescent="0.25">
      <c r="A76" s="100" t="s">
        <v>522</v>
      </c>
      <c r="B76" s="100"/>
      <c r="C76" s="100"/>
      <c r="D76" s="36">
        <f>D75+D69</f>
        <v>0</v>
      </c>
      <c r="E76" s="40"/>
    </row>
    <row r="77" spans="1:7" ht="12.75" customHeight="1" x14ac:dyDescent="0.25">
      <c r="A77" s="106" t="s">
        <v>523</v>
      </c>
      <c r="B77" s="107"/>
      <c r="C77" s="107"/>
      <c r="D77" s="108"/>
      <c r="E77" s="40"/>
    </row>
    <row r="78" spans="1:7" ht="12.75" customHeight="1" x14ac:dyDescent="0.25">
      <c r="A78" s="106" t="s">
        <v>524</v>
      </c>
      <c r="B78" s="107"/>
      <c r="C78" s="107"/>
      <c r="D78" s="108"/>
      <c r="E78" s="43"/>
      <c r="F78" s="40"/>
      <c r="G78" s="40"/>
    </row>
    <row r="79" spans="1:7" ht="12.75" customHeight="1" x14ac:dyDescent="0.2">
      <c r="A79" s="106" t="s">
        <v>525</v>
      </c>
      <c r="B79" s="107"/>
      <c r="C79" s="107"/>
      <c r="D79" s="108"/>
    </row>
    <row r="80" spans="1:7" ht="12.75" customHeight="1" x14ac:dyDescent="0.2">
      <c r="A80" s="106" t="s">
        <v>526</v>
      </c>
      <c r="B80" s="107"/>
      <c r="C80" s="107"/>
      <c r="D80" s="108"/>
    </row>
    <row r="81" spans="1:5" ht="12.75" customHeight="1" x14ac:dyDescent="0.2">
      <c r="A81" s="106" t="s">
        <v>527</v>
      </c>
      <c r="B81" s="107"/>
      <c r="C81" s="107"/>
      <c r="D81" s="108"/>
      <c r="E81" s="44"/>
    </row>
    <row r="82" spans="1:5" ht="12.75" customHeight="1" x14ac:dyDescent="0.2">
      <c r="A82" s="106" t="s">
        <v>528</v>
      </c>
      <c r="B82" s="107"/>
      <c r="C82" s="107"/>
      <c r="D82" s="108"/>
    </row>
    <row r="83" spans="1:5" ht="12.75" customHeight="1" x14ac:dyDescent="0.2">
      <c r="A83" s="106" t="s">
        <v>529</v>
      </c>
      <c r="B83" s="107"/>
      <c r="C83" s="107"/>
      <c r="D83" s="108"/>
    </row>
    <row r="84" spans="1:5" ht="12.75" customHeight="1" x14ac:dyDescent="0.2">
      <c r="A84" s="100" t="s">
        <v>530</v>
      </c>
      <c r="B84" s="100"/>
      <c r="C84" s="100"/>
      <c r="D84" s="71">
        <f>ROUND((D65+D69)/(1-C75),2)</f>
        <v>0</v>
      </c>
      <c r="E84" s="46"/>
    </row>
    <row r="85" spans="1:5" ht="12.75" customHeight="1" x14ac:dyDescent="0.2">
      <c r="A85" s="100" t="s">
        <v>531</v>
      </c>
      <c r="B85" s="100"/>
      <c r="C85" s="100"/>
      <c r="D85" s="72" t="e">
        <f>ROUND(D76/D65*100,2)</f>
        <v>#DIV/0!</v>
      </c>
      <c r="E85" s="46"/>
    </row>
  </sheetData>
  <mergeCells count="37">
    <mergeCell ref="A85:C85"/>
    <mergeCell ref="A79:D79"/>
    <mergeCell ref="A80:D80"/>
    <mergeCell ref="A81:D81"/>
    <mergeCell ref="A82:D82"/>
    <mergeCell ref="A83:D83"/>
    <mergeCell ref="A84:C84"/>
    <mergeCell ref="A78:D78"/>
    <mergeCell ref="A58:B58"/>
    <mergeCell ref="A63:B63"/>
    <mergeCell ref="A64:B64"/>
    <mergeCell ref="A65:C65"/>
    <mergeCell ref="A66:D66"/>
    <mergeCell ref="A69:C69"/>
    <mergeCell ref="A70:C70"/>
    <mergeCell ref="C71:D71"/>
    <mergeCell ref="A75:B75"/>
    <mergeCell ref="A76:C76"/>
    <mergeCell ref="A77:D77"/>
    <mergeCell ref="A51:D51"/>
    <mergeCell ref="A17:D17"/>
    <mergeCell ref="A21:C21"/>
    <mergeCell ref="A22:D22"/>
    <mergeCell ref="A23:D23"/>
    <mergeCell ref="A32:B32"/>
    <mergeCell ref="A33:D33"/>
    <mergeCell ref="A38:B38"/>
    <mergeCell ref="A39:D39"/>
    <mergeCell ref="A43:B43"/>
    <mergeCell ref="A44:D44"/>
    <mergeCell ref="A50:B50"/>
    <mergeCell ref="A16:C16"/>
    <mergeCell ref="A2:D2"/>
    <mergeCell ref="A3:D3"/>
    <mergeCell ref="A5:D5"/>
    <mergeCell ref="A8:C8"/>
    <mergeCell ref="A9:D9"/>
  </mergeCells>
  <pageMargins left="0.78740157480314965" right="0.78740157480314965" top="1.181102362204724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resumo geral</vt:lpstr>
      <vt:lpstr>resumo contínuo</vt:lpstr>
      <vt:lpstr>Engenheiro</vt:lpstr>
      <vt:lpstr>Aux Adm</vt:lpstr>
      <vt:lpstr>Enc Ger</vt:lpstr>
      <vt:lpstr>Téc Elet</vt:lpstr>
      <vt:lpstr>Téc Inst Hidr</vt:lpstr>
      <vt:lpstr>Téc telef e rede</vt:lpstr>
      <vt:lpstr>Téc em Refrig</vt:lpstr>
      <vt:lpstr>Ajud Ger de Manut</vt:lpstr>
      <vt:lpstr>Unif</vt:lpstr>
      <vt:lpstr>EPIs</vt:lpstr>
      <vt:lpstr>peças mat eq não Bas</vt:lpstr>
      <vt:lpstr>pçs mat eq</vt:lpstr>
      <vt:lpstr>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edital-publicado-contratacao-de-servicos-de-manutencao-predial</dc:title>
  <dc:creator>alysson.pinheiro</dc:creator>
  <cp:lastModifiedBy>Eduardo Miranda Lopes</cp:lastModifiedBy>
  <cp:lastPrinted>2019-01-25T17:55:12Z</cp:lastPrinted>
  <dcterms:created xsi:type="dcterms:W3CDTF">2018-12-21T16:37:38Z</dcterms:created>
  <dcterms:modified xsi:type="dcterms:W3CDTF">2019-02-21T17:25:25Z</dcterms:modified>
</cp:coreProperties>
</file>