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.Lopes\Documents\Pregões 2021\Prgão 23-2021\"/>
    </mc:Choice>
  </mc:AlternateContent>
  <bookViews>
    <workbookView xWindow="0" yWindow="0" windowWidth="21570" windowHeight="8085"/>
  </bookViews>
  <sheets>
    <sheet name="Buttons" sheetId="1" r:id="rId1"/>
  </sheets>
  <definedNames>
    <definedName name="_xlnm.Print_Area" localSheetId="0">Buttons!$A$1:$J$21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21" i="1"/>
  <c r="G16" i="1"/>
  <c r="H16" i="1"/>
  <c r="I16" i="1"/>
  <c r="J16" i="1"/>
  <c r="F10" i="1"/>
  <c r="G10" i="1"/>
  <c r="H10" i="1"/>
  <c r="I10" i="1"/>
  <c r="J10" i="1"/>
  <c r="G8" i="1"/>
  <c r="E7" i="1"/>
  <c r="E6" i="1"/>
  <c r="E5" i="1"/>
  <c r="E20" i="1" s="1"/>
  <c r="F5" i="1"/>
  <c r="F20" i="1" s="1"/>
  <c r="G5" i="1"/>
  <c r="H5" i="1"/>
  <c r="I5" i="1"/>
  <c r="J5" i="1"/>
  <c r="J20" i="1" s="1"/>
  <c r="D17" i="1"/>
  <c r="G17" i="1" s="1"/>
  <c r="H17" i="1" s="1"/>
  <c r="F16" i="1"/>
  <c r="E10" i="1"/>
  <c r="F8" i="1"/>
  <c r="D7" i="1"/>
  <c r="D6" i="1"/>
  <c r="J18" i="1"/>
  <c r="H15" i="1"/>
  <c r="G15" i="1"/>
  <c r="F15" i="1"/>
  <c r="E14" i="1"/>
  <c r="D14" i="1"/>
  <c r="J12" i="1"/>
  <c r="I12" i="1"/>
  <c r="H12" i="1"/>
  <c r="G12" i="1"/>
  <c r="J11" i="1"/>
  <c r="F11" i="1"/>
  <c r="J9" i="1"/>
  <c r="I9" i="1"/>
  <c r="I20" i="1" s="1"/>
  <c r="H9" i="1"/>
  <c r="D5" i="1"/>
  <c r="D20" i="1" l="1"/>
  <c r="G20" i="1"/>
  <c r="H20" i="1"/>
  <c r="J21" i="1" l="1"/>
  <c r="J19" i="1" l="1"/>
  <c r="E19" i="1"/>
  <c r="D19" i="1"/>
  <c r="F19" i="1"/>
  <c r="H19" i="1"/>
  <c r="I19" i="1"/>
  <c r="G19" i="1"/>
</calcChain>
</file>

<file path=xl/sharedStrings.xml><?xml version="1.0" encoding="utf-8"?>
<sst xmlns="http://schemas.openxmlformats.org/spreadsheetml/2006/main" count="77" uniqueCount="69">
  <si>
    <t>Obra</t>
  </si>
  <si>
    <t>Bancos</t>
  </si>
  <si>
    <t>B.D.I.</t>
  </si>
  <si>
    <t>Encargos Sociais</t>
  </si>
  <si>
    <t xml:space="preserve">ENAP AUDITORIO </t>
  </si>
  <si>
    <t xml:space="preserve">SINAPI - 09/2021 - Distrito Federal
SBC - 10/2021 - Distrito Federal
</t>
  </si>
  <si>
    <t xml:space="preserve"> 28,0%</t>
  </si>
  <si>
    <t>Não Desonerado: embutido nos preços unitário dos insumos de mão de obra, de acordo com as bases.</t>
  </si>
  <si>
    <t>Cronograma Físico e Financeiro</t>
  </si>
  <si>
    <t>Item</t>
  </si>
  <si>
    <t>Descrição</t>
  </si>
  <si>
    <t>Total Por Etapa</t>
  </si>
  <si>
    <t>30 DIAS</t>
  </si>
  <si>
    <t xml:space="preserve"> 1 </t>
  </si>
  <si>
    <t>SERVIÇO PRELIMINARES</t>
  </si>
  <si>
    <t xml:space="preserve"> 0,00%
 268.700,51</t>
  </si>
  <si>
    <t/>
  </si>
  <si>
    <t xml:space="preserve"> 2 </t>
  </si>
  <si>
    <t>INSTALAÇÃO HIDRÁULICA</t>
  </si>
  <si>
    <t xml:space="preserve"> 0,00%
 133.286,25</t>
  </si>
  <si>
    <t xml:space="preserve"> 3 </t>
  </si>
  <si>
    <t>DRENAGEM DE ÁGUAS PLUVIAIS</t>
  </si>
  <si>
    <t xml:space="preserve"> 0,00%
 74.434,07</t>
  </si>
  <si>
    <t xml:space="preserve"> 4 </t>
  </si>
  <si>
    <t>INSTALAÇÃO SANITÁRIA</t>
  </si>
  <si>
    <t xml:space="preserve"> 0,00%
 65.083,00</t>
  </si>
  <si>
    <t xml:space="preserve"> 5 </t>
  </si>
  <si>
    <t>LOUÇAS, ACESSÓRIOS E METAIS</t>
  </si>
  <si>
    <t xml:space="preserve"> 0,00%
 44.128,83</t>
  </si>
  <si>
    <t xml:space="preserve"> 6 </t>
  </si>
  <si>
    <t>INSTALAÇÃO ELÉTRICA - 220V</t>
  </si>
  <si>
    <t xml:space="preserve"> 0,00%
 1.064.612,24</t>
  </si>
  <si>
    <t xml:space="preserve"> 7 </t>
  </si>
  <si>
    <t>INSTALAÇÕES DE CLIMATIZAÇÃO</t>
  </si>
  <si>
    <t xml:space="preserve"> 0,00%
 69.903,04</t>
  </si>
  <si>
    <t xml:space="preserve"> 8 </t>
  </si>
  <si>
    <t>INSTALAÇÕES DE REDE ESTRUTURADA</t>
  </si>
  <si>
    <t xml:space="preserve"> 0,00%
 56.144,26</t>
  </si>
  <si>
    <t xml:space="preserve"> 9 </t>
  </si>
  <si>
    <t>SISTEMA DE EXAUSTÃO MECÂNICA</t>
  </si>
  <si>
    <t xml:space="preserve"> 0,00%
 69.067,80</t>
  </si>
  <si>
    <t xml:space="preserve"> 10 </t>
  </si>
  <si>
    <t>SOLO E FUNDACOES</t>
  </si>
  <si>
    <t xml:space="preserve"> 0,00%
 628.611,80</t>
  </si>
  <si>
    <t xml:space="preserve"> 11 </t>
  </si>
  <si>
    <t>RAMPA CORRIMÂO</t>
  </si>
  <si>
    <t xml:space="preserve"> 0,00%
 480.790,11</t>
  </si>
  <si>
    <t xml:space="preserve"> 12 </t>
  </si>
  <si>
    <t>ESCADA PRINCIPAL AUDITORIO E SUBSOLO 1</t>
  </si>
  <si>
    <t xml:space="preserve"> 0,00%
 322.193,11</t>
  </si>
  <si>
    <t xml:space="preserve"> 13 </t>
  </si>
  <si>
    <t>MEZANINO/TETO</t>
  </si>
  <si>
    <t xml:space="preserve"> 0,00%
 286.071,16</t>
  </si>
  <si>
    <t xml:space="preserve"> 14 </t>
  </si>
  <si>
    <t>SERVIÇOS FINAIS</t>
  </si>
  <si>
    <t xml:space="preserve"> 0,00%
 34.411,52</t>
  </si>
  <si>
    <t>Porcentagem</t>
  </si>
  <si>
    <t>Custo</t>
  </si>
  <si>
    <t xml:space="preserve"> 0,00</t>
  </si>
  <si>
    <t>Porcentagem Acumulado</t>
  </si>
  <si>
    <t>Custo Acumulado</t>
  </si>
  <si>
    <t xml:space="preserve">_______________________________________________________________
</t>
  </si>
  <si>
    <t>60 DIAS</t>
  </si>
  <si>
    <t>90 DIAS</t>
  </si>
  <si>
    <t>120 DIAS</t>
  </si>
  <si>
    <t>150 DIAS</t>
  </si>
  <si>
    <t>180 DIAS</t>
  </si>
  <si>
    <t>210 DIAS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</si>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</sst>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R$&quot;* #,##0.00_-;\-&quot;R$&quot;* #,##0.00_-;_-&quot;R$&quot;* &quot;-&quot;??_-;_-@_-"/>
  </numFmts>
  <fonts count="1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right" vertical="top" wrapText="1"/>
    </xf>
    <xf numFmtId="0" fontId="5" fillId="6" borderId="3" xfId="0" applyFont="1" applyFill="1" applyBorder="1" applyAlignment="1">
      <alignment horizontal="left" vertical="top" wrapText="1"/>
    </xf>
    <xf numFmtId="0" fontId="6" fillId="7" borderId="4" xfId="0" applyFont="1" applyFill="1" applyBorder="1" applyAlignment="1">
      <alignment horizontal="right" vertical="top" wrapText="1"/>
    </xf>
    <xf numFmtId="0" fontId="8" fillId="8" borderId="0" xfId="0" applyFont="1" applyFill="1" applyAlignment="1">
      <alignment horizontal="left" vertical="top" wrapText="1"/>
    </xf>
    <xf numFmtId="0" fontId="9" fillId="9" borderId="0" xfId="0" applyFont="1" applyFill="1" applyAlignment="1">
      <alignment horizontal="center" vertical="top" wrapText="1"/>
    </xf>
    <xf numFmtId="0" fontId="10" fillId="10" borderId="0" xfId="0" applyFont="1" applyFill="1" applyAlignment="1">
      <alignment horizontal="right" vertical="top" wrapText="1"/>
    </xf>
    <xf numFmtId="0" fontId="11" fillId="11" borderId="0" xfId="0" applyFont="1" applyFill="1" applyAlignment="1">
      <alignment horizontal="center" vertical="top" wrapText="1"/>
    </xf>
    <xf numFmtId="0" fontId="1" fillId="13" borderId="5" xfId="0" applyFont="1" applyFill="1" applyBorder="1" applyAlignment="1">
      <alignment horizontal="right" vertical="top" wrapText="1"/>
    </xf>
    <xf numFmtId="164" fontId="5" fillId="12" borderId="5" xfId="1" applyFont="1" applyFill="1" applyBorder="1" applyAlignment="1">
      <alignment horizontal="right" vertical="top" wrapText="1"/>
    </xf>
    <xf numFmtId="0" fontId="5" fillId="12" borderId="5" xfId="0" applyFont="1" applyFill="1" applyBorder="1" applyAlignment="1">
      <alignment horizontal="right" vertical="top" wrapText="1"/>
    </xf>
    <xf numFmtId="10" fontId="7" fillId="13" borderId="0" xfId="2" applyNumberFormat="1" applyFont="1" applyFill="1" applyAlignment="1">
      <alignment horizontal="right" vertical="top" wrapText="1"/>
    </xf>
    <xf numFmtId="164" fontId="7" fillId="13" borderId="0" xfId="0" applyNumberFormat="1" applyFont="1" applyFill="1" applyAlignment="1">
      <alignment horizontal="right" vertical="top" wrapText="1"/>
    </xf>
    <xf numFmtId="164" fontId="0" fillId="0" borderId="0" xfId="0" applyNumberFormat="1"/>
    <xf numFmtId="0" fontId="7" fillId="13" borderId="0" xfId="0" applyFont="1" applyFill="1" applyAlignment="1">
      <alignment horizontal="right" vertical="top" wrapText="1"/>
    </xf>
    <xf numFmtId="0" fontId="13" fillId="0" borderId="0" xfId="0" applyFont="1" applyAlignment="1">
      <alignment horizontal="right"/>
    </xf>
    <xf numFmtId="164" fontId="13" fillId="0" borderId="0" xfId="0" applyNumberFormat="1" applyFont="1"/>
    <xf numFmtId="0" fontId="8" fillId="8" borderId="0" xfId="0" applyFont="1" applyFill="1" applyAlignment="1">
      <alignment horizontal="left" vertical="top" wrapText="1"/>
    </xf>
    <xf numFmtId="0" fontId="11" fillId="11" borderId="0" xfId="0" applyFont="1" applyFill="1" applyAlignment="1">
      <alignment horizontal="center" vertical="top" wrapText="1"/>
    </xf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showOutlineSymbols="0" showWhiteSpace="0" view="pageBreakPreview" topLeftCell="C1" zoomScaleNormal="100" zoomScaleSheetLayoutView="100" workbookViewId="0">
      <selection activeCell="J1" sqref="J1"/>
    </sheetView>
  </sheetViews>
  <sheetFormatPr defaultRowHeight="14.25" x14ac:dyDescent="0.2"/>
  <cols>
    <col min="1" max="1" width="6.375" bestFit="1" customWidth="1"/>
    <col min="2" max="2" width="48.25" bestFit="1" customWidth="1"/>
    <col min="3" max="3" width="19.5" bestFit="1" customWidth="1"/>
    <col min="4" max="4" width="16.375" bestFit="1" customWidth="1"/>
    <col min="5" max="5" width="16.75" bestFit="1" customWidth="1"/>
    <col min="6" max="7" width="16.375" bestFit="1" customWidth="1"/>
    <col min="8" max="9" width="16.625" bestFit="1" customWidth="1"/>
    <col min="10" max="10" width="20.125" bestFit="1" customWidth="1"/>
    <col min="11" max="11" width="15" bestFit="1" customWidth="1"/>
    <col min="12" max="30" width="12" bestFit="1" customWidth="1"/>
  </cols>
  <sheetData>
    <row r="1" spans="1:10" ht="15" x14ac:dyDescent="0.2">
      <c r="A1" s="1"/>
      <c r="B1" s="1" t="s">
        <v>0</v>
      </c>
      <c r="C1" s="1" t="s">
        <v>1</v>
      </c>
      <c r="D1" s="22" t="s">
        <v>2</v>
      </c>
      <c r="E1" s="22"/>
      <c r="F1" s="22" t="s">
        <v>3</v>
      </c>
      <c r="G1" s="22"/>
    </row>
    <row r="2" spans="1:10" ht="94.9" customHeight="1" x14ac:dyDescent="0.2">
      <c r="A2" s="6"/>
      <c r="B2" s="6" t="s">
        <v>4</v>
      </c>
      <c r="C2" s="6" t="s">
        <v>5</v>
      </c>
      <c r="D2" s="19" t="s">
        <v>6</v>
      </c>
      <c r="E2" s="19"/>
      <c r="F2" s="19" t="s">
        <v>7</v>
      </c>
      <c r="G2" s="19"/>
    </row>
    <row r="3" spans="1:10" ht="15" x14ac:dyDescent="0.25">
      <c r="A3" s="23" t="s">
        <v>8</v>
      </c>
      <c r="B3" s="21"/>
      <c r="C3" s="21"/>
      <c r="D3" s="21"/>
      <c r="E3" s="21"/>
      <c r="F3" s="21"/>
      <c r="G3" s="21"/>
    </row>
    <row r="4" spans="1:10" ht="15" x14ac:dyDescent="0.2">
      <c r="A4" s="2" t="s">
        <v>9</v>
      </c>
      <c r="B4" s="2" t="s">
        <v>10</v>
      </c>
      <c r="C4" s="3" t="s">
        <v>11</v>
      </c>
      <c r="D4" s="10" t="s">
        <v>12</v>
      </c>
      <c r="E4" s="10" t="s">
        <v>62</v>
      </c>
      <c r="F4" s="10" t="s">
        <v>63</v>
      </c>
      <c r="G4" s="10" t="s">
        <v>64</v>
      </c>
      <c r="H4" s="10" t="s">
        <v>65</v>
      </c>
      <c r="I4" s="10" t="s">
        <v>66</v>
      </c>
      <c r="J4" s="10" t="s">
        <v>67</v>
      </c>
    </row>
    <row r="5" spans="1:10" ht="24" customHeight="1" x14ac:dyDescent="0.2">
      <c r="A5" s="4" t="s">
        <v>13</v>
      </c>
      <c r="B5" s="4" t="s">
        <v>14</v>
      </c>
      <c r="C5" s="5" t="s">
        <v>15</v>
      </c>
      <c r="D5" s="11">
        <f>268700.51/7</f>
        <v>38385.787142857145</v>
      </c>
      <c r="E5" s="11">
        <f t="shared" ref="E5:J5" si="0">268700.51/7</f>
        <v>38385.787142857145</v>
      </c>
      <c r="F5" s="11">
        <f t="shared" si="0"/>
        <v>38385.787142857145</v>
      </c>
      <c r="G5" s="11">
        <f t="shared" si="0"/>
        <v>38385.787142857145</v>
      </c>
      <c r="H5" s="11">
        <f t="shared" si="0"/>
        <v>38385.787142857145</v>
      </c>
      <c r="I5" s="11">
        <f t="shared" si="0"/>
        <v>38385.787142857145</v>
      </c>
      <c r="J5" s="11">
        <f t="shared" si="0"/>
        <v>38385.787142857145</v>
      </c>
    </row>
    <row r="6" spans="1:10" ht="24" customHeight="1" x14ac:dyDescent="0.2">
      <c r="A6" s="4" t="s">
        <v>17</v>
      </c>
      <c r="B6" s="4" t="s">
        <v>18</v>
      </c>
      <c r="C6" s="5" t="s">
        <v>19</v>
      </c>
      <c r="D6" s="11">
        <f>133286.25/2</f>
        <v>66643.125</v>
      </c>
      <c r="E6" s="11">
        <f>133286.25/2</f>
        <v>66643.125</v>
      </c>
      <c r="F6" s="12"/>
      <c r="G6" s="12"/>
      <c r="H6" s="12"/>
      <c r="I6" s="12"/>
      <c r="J6" s="12"/>
    </row>
    <row r="7" spans="1:10" ht="24" customHeight="1" x14ac:dyDescent="0.2">
      <c r="A7" s="4" t="s">
        <v>20</v>
      </c>
      <c r="B7" s="4" t="s">
        <v>21</v>
      </c>
      <c r="C7" s="5" t="s">
        <v>22</v>
      </c>
      <c r="D7" s="11">
        <f>74434.07/2</f>
        <v>37217.035000000003</v>
      </c>
      <c r="E7" s="11">
        <f>74434.07/2</f>
        <v>37217.035000000003</v>
      </c>
      <c r="F7" s="12"/>
      <c r="G7" s="12"/>
      <c r="H7" s="12"/>
      <c r="I7" s="12"/>
      <c r="J7" s="12"/>
    </row>
    <row r="8" spans="1:10" ht="24" customHeight="1" x14ac:dyDescent="0.2">
      <c r="A8" s="4" t="s">
        <v>23</v>
      </c>
      <c r="B8" s="4" t="s">
        <v>24</v>
      </c>
      <c r="C8" s="5" t="s">
        <v>25</v>
      </c>
      <c r="D8" s="12" t="s">
        <v>16</v>
      </c>
      <c r="E8" s="12"/>
      <c r="F8" s="11">
        <f>65083/2</f>
        <v>32541.5</v>
      </c>
      <c r="G8" s="11">
        <f>65083/2</f>
        <v>32541.5</v>
      </c>
      <c r="H8" s="12"/>
      <c r="I8" s="12"/>
      <c r="J8" s="12"/>
    </row>
    <row r="9" spans="1:10" ht="24" customHeight="1" x14ac:dyDescent="0.2">
      <c r="A9" s="4" t="s">
        <v>26</v>
      </c>
      <c r="B9" s="4" t="s">
        <v>27</v>
      </c>
      <c r="C9" s="5" t="s">
        <v>28</v>
      </c>
      <c r="D9" s="12" t="s">
        <v>16</v>
      </c>
      <c r="E9" s="12"/>
      <c r="F9" s="12"/>
      <c r="G9" s="12"/>
      <c r="H9" s="11">
        <f>44128.83/3</f>
        <v>14709.61</v>
      </c>
      <c r="I9" s="11">
        <f t="shared" ref="I9:J9" si="1">44128.83/3</f>
        <v>14709.61</v>
      </c>
      <c r="J9" s="11">
        <f t="shared" si="1"/>
        <v>14709.61</v>
      </c>
    </row>
    <row r="10" spans="1:10" ht="24" customHeight="1" x14ac:dyDescent="0.2">
      <c r="A10" s="4" t="s">
        <v>29</v>
      </c>
      <c r="B10" s="4" t="s">
        <v>30</v>
      </c>
      <c r="C10" s="5" t="s">
        <v>31</v>
      </c>
      <c r="D10" s="11" t="s">
        <v>16</v>
      </c>
      <c r="E10" s="11">
        <f>1064612.24/6</f>
        <v>177435.37333333332</v>
      </c>
      <c r="F10" s="11">
        <f t="shared" ref="F10:J10" si="2">1064612.24/6</f>
        <v>177435.37333333332</v>
      </c>
      <c r="G10" s="11">
        <f t="shared" si="2"/>
        <v>177435.37333333332</v>
      </c>
      <c r="H10" s="11">
        <f t="shared" si="2"/>
        <v>177435.37333333332</v>
      </c>
      <c r="I10" s="11">
        <f t="shared" si="2"/>
        <v>177435.37333333332</v>
      </c>
      <c r="J10" s="11">
        <f t="shared" si="2"/>
        <v>177435.37333333332</v>
      </c>
    </row>
    <row r="11" spans="1:10" ht="24" customHeight="1" x14ac:dyDescent="0.2">
      <c r="A11" s="4" t="s">
        <v>32</v>
      </c>
      <c r="B11" s="4" t="s">
        <v>33</v>
      </c>
      <c r="C11" s="5" t="s">
        <v>34</v>
      </c>
      <c r="D11" s="11" t="s">
        <v>16</v>
      </c>
      <c r="E11" s="11"/>
      <c r="F11" s="11">
        <f>69903.04/2</f>
        <v>34951.519999999997</v>
      </c>
      <c r="G11" s="11"/>
      <c r="H11" s="11"/>
      <c r="I11" s="11"/>
      <c r="J11" s="11">
        <f>69903.04/2</f>
        <v>34951.519999999997</v>
      </c>
    </row>
    <row r="12" spans="1:10" ht="24" customHeight="1" x14ac:dyDescent="0.2">
      <c r="A12" s="4" t="s">
        <v>35</v>
      </c>
      <c r="B12" s="4" t="s">
        <v>36</v>
      </c>
      <c r="C12" s="5" t="s">
        <v>37</v>
      </c>
      <c r="D12" s="11" t="s">
        <v>16</v>
      </c>
      <c r="E12" s="11"/>
      <c r="F12" s="11"/>
      <c r="G12" s="11">
        <f>56144.26/4</f>
        <v>14036.065000000001</v>
      </c>
      <c r="H12" s="11">
        <f t="shared" ref="H12:J12" si="3">56144.26/4</f>
        <v>14036.065000000001</v>
      </c>
      <c r="I12" s="11">
        <f t="shared" si="3"/>
        <v>14036.065000000001</v>
      </c>
      <c r="J12" s="11">
        <f t="shared" si="3"/>
        <v>14036.065000000001</v>
      </c>
    </row>
    <row r="13" spans="1:10" ht="24" customHeight="1" x14ac:dyDescent="0.2">
      <c r="A13" s="4" t="s">
        <v>38</v>
      </c>
      <c r="B13" s="4" t="s">
        <v>39</v>
      </c>
      <c r="C13" s="5" t="s">
        <v>40</v>
      </c>
      <c r="D13" s="11" t="s">
        <v>16</v>
      </c>
      <c r="E13" s="11"/>
      <c r="F13" s="11"/>
      <c r="G13" s="11"/>
      <c r="H13" s="11"/>
      <c r="I13" s="11">
        <v>69067.8</v>
      </c>
      <c r="J13" s="11"/>
    </row>
    <row r="14" spans="1:10" ht="24" customHeight="1" x14ac:dyDescent="0.2">
      <c r="A14" s="4" t="s">
        <v>41</v>
      </c>
      <c r="B14" s="4" t="s">
        <v>42</v>
      </c>
      <c r="C14" s="5" t="s">
        <v>43</v>
      </c>
      <c r="D14" s="11">
        <f>628611.8/2</f>
        <v>314305.90000000002</v>
      </c>
      <c r="E14" s="11">
        <f>628611.8/2</f>
        <v>314305.90000000002</v>
      </c>
      <c r="F14" s="11"/>
      <c r="G14" s="11"/>
      <c r="H14" s="11"/>
      <c r="I14" s="11"/>
      <c r="J14" s="11"/>
    </row>
    <row r="15" spans="1:10" ht="24" customHeight="1" x14ac:dyDescent="0.2">
      <c r="A15" s="4" t="s">
        <v>44</v>
      </c>
      <c r="B15" s="4" t="s">
        <v>45</v>
      </c>
      <c r="C15" s="5" t="s">
        <v>46</v>
      </c>
      <c r="D15" s="11" t="s">
        <v>16</v>
      </c>
      <c r="E15" s="11"/>
      <c r="F15" s="11">
        <f>480790.11/3</f>
        <v>160263.37</v>
      </c>
      <c r="G15" s="11">
        <f t="shared" ref="G15:H15" si="4">480790.11/3</f>
        <v>160263.37</v>
      </c>
      <c r="H15" s="11">
        <f t="shared" si="4"/>
        <v>160263.37</v>
      </c>
      <c r="I15" s="11"/>
      <c r="J15" s="11"/>
    </row>
    <row r="16" spans="1:10" ht="24" customHeight="1" x14ac:dyDescent="0.2">
      <c r="A16" s="4" t="s">
        <v>47</v>
      </c>
      <c r="B16" s="4" t="s">
        <v>48</v>
      </c>
      <c r="C16" s="5" t="s">
        <v>49</v>
      </c>
      <c r="D16" s="11" t="s">
        <v>16</v>
      </c>
      <c r="E16" s="11"/>
      <c r="F16" s="11">
        <f>322193.11/5</f>
        <v>64438.621999999996</v>
      </c>
      <c r="G16" s="11">
        <f t="shared" ref="G16:J16" si="5">322193.11/5</f>
        <v>64438.621999999996</v>
      </c>
      <c r="H16" s="11">
        <f t="shared" si="5"/>
        <v>64438.621999999996</v>
      </c>
      <c r="I16" s="11">
        <f t="shared" si="5"/>
        <v>64438.621999999996</v>
      </c>
      <c r="J16" s="11">
        <f t="shared" si="5"/>
        <v>64438.621999999996</v>
      </c>
    </row>
    <row r="17" spans="1:11" ht="24" customHeight="1" x14ac:dyDescent="0.2">
      <c r="A17" s="4" t="s">
        <v>50</v>
      </c>
      <c r="B17" s="4" t="s">
        <v>51</v>
      </c>
      <c r="C17" s="5" t="s">
        <v>52</v>
      </c>
      <c r="D17" s="11">
        <f>286071.16/3</f>
        <v>95357.05333333333</v>
      </c>
      <c r="E17" s="11"/>
      <c r="F17" s="11"/>
      <c r="G17" s="11">
        <f>D17</f>
        <v>95357.05333333333</v>
      </c>
      <c r="H17" s="11">
        <f>G17</f>
        <v>95357.05333333333</v>
      </c>
      <c r="I17" s="11"/>
      <c r="J17" s="11"/>
    </row>
    <row r="18" spans="1:11" ht="24" customHeight="1" x14ac:dyDescent="0.2">
      <c r="A18" s="4" t="s">
        <v>53</v>
      </c>
      <c r="B18" s="4" t="s">
        <v>54</v>
      </c>
      <c r="C18" s="5" t="s">
        <v>55</v>
      </c>
      <c r="D18" s="11" t="s">
        <v>16</v>
      </c>
      <c r="E18" s="11"/>
      <c r="F18" s="11"/>
      <c r="G18" s="11"/>
      <c r="H18" s="11"/>
      <c r="I18" s="11"/>
      <c r="J18" s="11">
        <f>34411.52</f>
        <v>34411.519999999997</v>
      </c>
    </row>
    <row r="19" spans="1:11" x14ac:dyDescent="0.2">
      <c r="A19" s="19" t="s">
        <v>56</v>
      </c>
      <c r="B19" s="19"/>
      <c r="C19" s="6"/>
      <c r="D19" s="13">
        <f>(D20/K21)/100</f>
        <v>0.15341722261825144</v>
      </c>
      <c r="E19" s="13">
        <f>(E20/K21)/100</f>
        <v>0.17623299507763279</v>
      </c>
      <c r="F19" s="13">
        <f>(F20/K21)/100</f>
        <v>0.14121611403477272</v>
      </c>
      <c r="G19" s="13">
        <f>(G20/K21)/100</f>
        <v>0.16190906400117056</v>
      </c>
      <c r="H19" s="13">
        <f>(H20/K21)/100</f>
        <v>0.15695223319906937</v>
      </c>
      <c r="I19" s="13">
        <f>(I20/K21)/100</f>
        <v>0.10509515077250413</v>
      </c>
      <c r="J19" s="13">
        <f>(J20/K21)/100</f>
        <v>0.105177220296599</v>
      </c>
    </row>
    <row r="20" spans="1:11" x14ac:dyDescent="0.2">
      <c r="A20" s="19" t="s">
        <v>57</v>
      </c>
      <c r="B20" s="19"/>
      <c r="C20" s="6"/>
      <c r="D20" s="14">
        <f>SUM(D5:D18)</f>
        <v>551908.90047619049</v>
      </c>
      <c r="E20" s="14">
        <f t="shared" ref="E20:J20" si="6">SUM(E5:E18)</f>
        <v>633987.22047619056</v>
      </c>
      <c r="F20" s="14">
        <f t="shared" si="6"/>
        <v>508016.17247619043</v>
      </c>
      <c r="G20" s="14">
        <f t="shared" si="6"/>
        <v>582457.77080952376</v>
      </c>
      <c r="H20" s="14">
        <f t="shared" si="6"/>
        <v>564625.88080952375</v>
      </c>
      <c r="I20" s="14">
        <f t="shared" si="6"/>
        <v>378073.25747619045</v>
      </c>
      <c r="J20" s="14">
        <f t="shared" si="6"/>
        <v>378368.49747619045</v>
      </c>
      <c r="K20" s="15">
        <f>SUM(D20:J20)</f>
        <v>3597437.6999999997</v>
      </c>
    </row>
    <row r="21" spans="1:11" ht="15" x14ac:dyDescent="0.25">
      <c r="A21" s="19" t="s">
        <v>59</v>
      </c>
      <c r="B21" s="19"/>
      <c r="C21" s="6"/>
      <c r="D21" s="16"/>
      <c r="E21" s="16"/>
      <c r="F21" s="16"/>
      <c r="G21" s="16"/>
      <c r="I21" s="17" t="s">
        <v>68</v>
      </c>
      <c r="J21" s="18">
        <f>K20</f>
        <v>3597437.6999999997</v>
      </c>
      <c r="K21" s="15">
        <f>K20/100</f>
        <v>35974.377</v>
      </c>
    </row>
    <row r="22" spans="1:11" x14ac:dyDescent="0.2">
      <c r="A22" s="19" t="s">
        <v>60</v>
      </c>
      <c r="B22" s="19"/>
      <c r="C22" s="6"/>
      <c r="D22" s="8" t="s">
        <v>58</v>
      </c>
    </row>
    <row r="23" spans="1:11" x14ac:dyDescent="0.2">
      <c r="A23" s="9"/>
      <c r="B23" s="9"/>
      <c r="C23" s="9"/>
      <c r="D23" s="9"/>
      <c r="E23" s="9"/>
      <c r="F23" s="9"/>
      <c r="G23" s="9"/>
    </row>
    <row r="24" spans="1:11" ht="60" customHeight="1" x14ac:dyDescent="0.2">
      <c r="A24" s="7"/>
      <c r="B24" s="7"/>
      <c r="C24" s="7"/>
      <c r="D24" s="7"/>
      <c r="E24" s="7"/>
      <c r="F24" s="7"/>
      <c r="G24" s="7"/>
    </row>
    <row r="25" spans="1:11" ht="70.150000000000006" customHeight="1" x14ac:dyDescent="0.2">
      <c r="A25" s="20" t="s">
        <v>61</v>
      </c>
      <c r="B25" s="21"/>
      <c r="C25" s="21"/>
      <c r="D25" s="21"/>
      <c r="E25" s="21"/>
      <c r="F25" s="21"/>
      <c r="G25" s="21"/>
    </row>
  </sheetData>
  <mergeCells count="10">
    <mergeCell ref="D1:E1"/>
    <mergeCell ref="F1:G1"/>
    <mergeCell ref="D2:E2"/>
    <mergeCell ref="F2:G2"/>
    <mergeCell ref="A3:G3"/>
    <mergeCell ref="A19:B19"/>
    <mergeCell ref="A20:B20"/>
    <mergeCell ref="A21:B21"/>
    <mergeCell ref="A22:B22"/>
    <mergeCell ref="A25:G25"/>
  </mergeCells>
  <pageMargins left="0.5" right="0.5" top="1" bottom="1" header="0.5" footer="0.5"/>
  <pageSetup paperSize="8" scale="44" orientation="portrait" r:id="rId1"/>
  <headerFooter>
    <oddHeader>&amp;L &amp;CMinha Empresa
CNPJ:  &amp;R</oddHeader>
    <oddFooter>&amp;L &amp;C  -  -  / DF
 /  &amp;R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Buttons</vt:lpstr>
      <vt:lpstr>Buttons!Area_de_impressao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Eduardo Miranda Lopes</cp:lastModifiedBy>
  <cp:revision>0</cp:revision>
  <cp:lastPrinted>2021-11-05T18:43:29Z</cp:lastPrinted>
  <dcterms:created xsi:type="dcterms:W3CDTF">2021-10-29T13:04:55Z</dcterms:created>
  <dcterms:modified xsi:type="dcterms:W3CDTF">2021-12-21T16:09:18Z</dcterms:modified>
</cp:coreProperties>
</file>